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8580" activeTab="1"/>
  </bookViews>
  <sheets>
    <sheet name="BS" sheetId="1" r:id="rId1"/>
    <sheet name="IS" sheetId="2" r:id="rId2"/>
    <sheet name="Equity" sheetId="3" r:id="rId3"/>
    <sheet name="Segment" sheetId="4" r:id="rId4"/>
    <sheet name="CF" sheetId="5" r:id="rId5"/>
  </sheets>
  <definedNames>
    <definedName name="_xlnm.Print_Area" localSheetId="0">'BS'!$A$1:$I$69</definedName>
  </definedNames>
  <calcPr fullCalcOnLoad="1" iterate="1" iterateCount="1" iterateDelta="0.001"/>
</workbook>
</file>

<file path=xl/sharedStrings.xml><?xml version="1.0" encoding="utf-8"?>
<sst xmlns="http://schemas.openxmlformats.org/spreadsheetml/2006/main" count="248" uniqueCount="183">
  <si>
    <t>TALAM CORPORATION BERHAD (1120-H)</t>
  </si>
  <si>
    <t>Condensed Consolidated Balance Sheets</t>
  </si>
  <si>
    <t>UNAUDITED</t>
  </si>
  <si>
    <t>AUDITED</t>
  </si>
  <si>
    <t>QUARTER</t>
  </si>
  <si>
    <t xml:space="preserve">AS AT </t>
  </si>
  <si>
    <t>AS AT</t>
  </si>
  <si>
    <t>PRECEDING</t>
  </si>
  <si>
    <t>FINANCIAL</t>
  </si>
  <si>
    <t>YEAR END</t>
  </si>
  <si>
    <t>RM000</t>
  </si>
  <si>
    <t>PROPERTY, PLANT AND EQUIPMENT</t>
  </si>
  <si>
    <t>LAND HELD FOR DEVELOPMENT</t>
  </si>
  <si>
    <t>INVESTMENT PROPERTIES</t>
  </si>
  <si>
    <t>INVESTMENT IN ASSOCIATES</t>
  </si>
  <si>
    <t>OTHER INVESTMENT</t>
  </si>
  <si>
    <t>SINKING FUND HELD BY TRUSTEES</t>
  </si>
  <si>
    <t>DEFERRED TAX ASSETS</t>
  </si>
  <si>
    <t xml:space="preserve">GOODWILL </t>
  </si>
  <si>
    <t>CURRENT ASSETS</t>
  </si>
  <si>
    <t>Property development costs</t>
  </si>
  <si>
    <t xml:space="preserve"> </t>
  </si>
  <si>
    <t>Inventories</t>
  </si>
  <si>
    <t>Receivables</t>
  </si>
  <si>
    <t>Cash and cash bank balances</t>
  </si>
  <si>
    <t>Total Current Assets</t>
  </si>
  <si>
    <t>CURRENT LIABILITIES</t>
  </si>
  <si>
    <t>Provision for liabilities</t>
  </si>
  <si>
    <t>Short term borrowings</t>
  </si>
  <si>
    <t>Payables</t>
  </si>
  <si>
    <t>Deferred progress billings (short term)</t>
  </si>
  <si>
    <t>Taxation</t>
  </si>
  <si>
    <t>Total Current Liabilities</t>
  </si>
  <si>
    <t>NET CURRENT ASSETS</t>
  </si>
  <si>
    <t>NET ASSETS</t>
  </si>
  <si>
    <t>Represented by:</t>
  </si>
  <si>
    <t>SHARE CAPITAL</t>
  </si>
  <si>
    <t>TREASURY SHARES</t>
  </si>
  <si>
    <t>RESERVES</t>
  </si>
  <si>
    <t>SHAREHOLDERS' EQUITY</t>
  </si>
  <si>
    <t>MINORITY INTERESTS</t>
  </si>
  <si>
    <t>LONG TERM LIABILITIES</t>
  </si>
  <si>
    <t xml:space="preserve">Irredeemable Convertible Unsecured Loan Stocks </t>
  </si>
  <si>
    <t>Long term borrowings</t>
  </si>
  <si>
    <t>Deferred Progress Billing (long term)</t>
  </si>
  <si>
    <t>Other long term payables</t>
  </si>
  <si>
    <t>Deferred tax liabilities</t>
  </si>
  <si>
    <t>Net tangible assets per share (RM) after netting off</t>
  </si>
  <si>
    <t xml:space="preserve">  877,600 (2005 : Nil) Treasury Shares</t>
  </si>
  <si>
    <t xml:space="preserve">The Condensed Consolidated Balance Sheet should be read in conjunction with </t>
  </si>
  <si>
    <t>the Annual Financial Report for the year ended 31 January 2005.</t>
  </si>
  <si>
    <t>Condensed Consolidated Income Statements</t>
  </si>
  <si>
    <t>2005</t>
  </si>
  <si>
    <t>2004</t>
  </si>
  <si>
    <t>Current Quarter</t>
  </si>
  <si>
    <t>Comparative quarter</t>
  </si>
  <si>
    <t>Cumulative to-date</t>
  </si>
  <si>
    <t>RM'000</t>
  </si>
  <si>
    <t>Revenue</t>
  </si>
  <si>
    <t>Operating Expenses</t>
  </si>
  <si>
    <t>Inventories written down</t>
  </si>
  <si>
    <t>Other Operating Income</t>
  </si>
  <si>
    <t>Profit /(loss) from Operations</t>
  </si>
  <si>
    <t>Finance Costs</t>
  </si>
  <si>
    <t>Investing Results</t>
  </si>
  <si>
    <t>Profit /(loss) before tax</t>
  </si>
  <si>
    <t>Profit /(loss) after tax</t>
  </si>
  <si>
    <t>Minority Interest</t>
  </si>
  <si>
    <t>Net Profit /(loss) for the period</t>
  </si>
  <si>
    <t>Earnings / (loss) Per Share - Basic (Sen)</t>
  </si>
  <si>
    <t xml:space="preserve">                                                - Diluted (Sen)</t>
  </si>
  <si>
    <t>N/A</t>
  </si>
  <si>
    <t xml:space="preserve">Weighted average no of </t>
  </si>
  <si>
    <t>ordinary shares ( '000 )</t>
  </si>
  <si>
    <t xml:space="preserve">The Condensed Consolidated Income Statement should be read in conjunction with </t>
  </si>
  <si>
    <t>the Annual Financial Report for the year ended 31 January 2005</t>
  </si>
  <si>
    <t>Note:</t>
  </si>
  <si>
    <t>For the current quarter, a provision has been made for the slow-moving building stocks amounting to RM 28,000,000. This provision has reduced the current quarter earnings into a net loss of RM 19,092,000.</t>
  </si>
  <si>
    <t>Condensed Consolidated Statements of Changes in Equity</t>
  </si>
  <si>
    <t>&lt;-------------------  Non-Distributable Reserves  ---------------------&gt;</t>
  </si>
  <si>
    <t>Distributable</t>
  </si>
  <si>
    <t>Reserves</t>
  </si>
  <si>
    <t>Share</t>
  </si>
  <si>
    <t xml:space="preserve">Treasury </t>
  </si>
  <si>
    <t>Capital</t>
  </si>
  <si>
    <t>Foreign</t>
  </si>
  <si>
    <t>Equity</t>
  </si>
  <si>
    <t>Retained</t>
  </si>
  <si>
    <t>Shares</t>
  </si>
  <si>
    <t>Premium</t>
  </si>
  <si>
    <t xml:space="preserve">Exchange </t>
  </si>
  <si>
    <t>Components</t>
  </si>
  <si>
    <t>Profits</t>
  </si>
  <si>
    <t>Total</t>
  </si>
  <si>
    <t>of ICULS</t>
  </si>
  <si>
    <t>RM '000</t>
  </si>
  <si>
    <t>Financial Year Ended 31 January 2005</t>
  </si>
  <si>
    <t>Balance at 31 January 2004</t>
  </si>
  <si>
    <t>Conversion of 7% ICULS 2003/2005</t>
  </si>
  <si>
    <t>Conversion of 7% ICULS 2003/2006</t>
  </si>
  <si>
    <t>Liability component of ICPS</t>
  </si>
  <si>
    <t>Shares repurchased held at treasury</t>
  </si>
  <si>
    <t xml:space="preserve">     shares, at cost</t>
  </si>
  <si>
    <t>Disposal of treasury shares</t>
  </si>
  <si>
    <t>Gain on disposal of treasury shares</t>
  </si>
  <si>
    <t>Conversion of ICULS</t>
  </si>
  <si>
    <t>Foreign exchange differences</t>
  </si>
  <si>
    <t>Net Profit for the year</t>
  </si>
  <si>
    <t>Dividend</t>
  </si>
  <si>
    <t>Balance at 31 January 2005</t>
  </si>
  <si>
    <t>Restatement due to prior year adjustment</t>
  </si>
  <si>
    <t>Increase in equity component of ICULS</t>
  </si>
  <si>
    <t>Net Profit for the period</t>
  </si>
  <si>
    <t xml:space="preserve">The Condensed Consolidated Statement of Changes In Equity should be read in conjunction with </t>
  </si>
  <si>
    <t>Segmental Analysis</t>
  </si>
  <si>
    <t>a</t>
  </si>
  <si>
    <t>Business Segments</t>
  </si>
  <si>
    <t>Hotel &amp;</t>
  </si>
  <si>
    <t>Property investment</t>
  </si>
  <si>
    <t>recreation &amp;</t>
  </si>
  <si>
    <t>Total before</t>
  </si>
  <si>
    <t xml:space="preserve">&amp; development </t>
  </si>
  <si>
    <t>Education</t>
  </si>
  <si>
    <t>elimination</t>
  </si>
  <si>
    <t>Eliminations</t>
  </si>
  <si>
    <t>Consolidated</t>
  </si>
  <si>
    <t>REVENUE</t>
  </si>
  <si>
    <t>External sales</t>
  </si>
  <si>
    <t>Inter-segment sales</t>
  </si>
  <si>
    <t>Total revenue</t>
  </si>
  <si>
    <t>RESULT</t>
  </si>
  <si>
    <t>Profit/ (Loss) Before Interest &amp; Tax</t>
  </si>
  <si>
    <t>Add:Interest Income</t>
  </si>
  <si>
    <t>Less:Interest Expense</t>
  </si>
  <si>
    <t>Segment result</t>
  </si>
  <si>
    <t>Profit before taxation</t>
  </si>
  <si>
    <t>Income taxes</t>
  </si>
  <si>
    <t>Profit after taxation</t>
  </si>
  <si>
    <t>OTHER INFORMATION</t>
  </si>
  <si>
    <t>Capital expenditure</t>
  </si>
  <si>
    <t>Depreciation &amp; amortisation</t>
  </si>
  <si>
    <t>Non cash Expenses other than</t>
  </si>
  <si>
    <t xml:space="preserve">        depreciation and amortisation</t>
  </si>
  <si>
    <t>CONSOLIDATED BALANCE SHEET</t>
  </si>
  <si>
    <t>ASSETS</t>
  </si>
  <si>
    <t>Segment assets</t>
  </si>
  <si>
    <t>LIABILITIES</t>
  </si>
  <si>
    <t>Segment liabilities</t>
  </si>
  <si>
    <t>b</t>
  </si>
  <si>
    <t>Geographical segments</t>
  </si>
  <si>
    <t>Sales</t>
  </si>
  <si>
    <t>Segment</t>
  </si>
  <si>
    <t xml:space="preserve">Additions to Prop. </t>
  </si>
  <si>
    <t>revenue</t>
  </si>
  <si>
    <t>Assets</t>
  </si>
  <si>
    <t>Plant &amp; Equipment</t>
  </si>
  <si>
    <t>Malaysia</t>
  </si>
  <si>
    <t>The People's Republic of China</t>
  </si>
  <si>
    <t>TALAM CORPORATION BERHAD</t>
  </si>
  <si>
    <t>CONDENSED CASHFLOW STATEMENT</t>
  </si>
  <si>
    <t>NET DECREASE IN CASH AND CASH EQUIVALENT</t>
  </si>
  <si>
    <t>CASH AND CASH EQUIVALENTS AT BEGINNING OF THE YEAR</t>
  </si>
  <si>
    <t>CASH AND CASH EQUIVALENTS AT END OF THE PERIOD</t>
  </si>
  <si>
    <t>Cash and cash equivalent at end of financial year comprise:</t>
  </si>
  <si>
    <t>Cash and bank balances</t>
  </si>
  <si>
    <t>Deposits</t>
  </si>
  <si>
    <t>Bank overdrafts</t>
  </si>
  <si>
    <t>Net cash generated from financing activities</t>
  </si>
  <si>
    <t>Restated balance</t>
  </si>
  <si>
    <t>As At 31 October 2005</t>
  </si>
  <si>
    <t>For the quarter ended 31 October 2005</t>
  </si>
  <si>
    <t>9 months</t>
  </si>
  <si>
    <t>Ended 31 Oct</t>
  </si>
  <si>
    <t>For the Financial Period ended 31 October 2005</t>
  </si>
  <si>
    <t>Financial Period Ended 31 October 2005</t>
  </si>
  <si>
    <t>Balance at 31 October 2005</t>
  </si>
  <si>
    <t>FOR THE PERIOD ENDED 31 OCTOBER 2005</t>
  </si>
  <si>
    <t>Net cash used in operations</t>
  </si>
  <si>
    <t>Net cash generated from investing activities</t>
  </si>
  <si>
    <t>Less : Short  Term Deposit Restricted in Use</t>
  </si>
  <si>
    <t>The group has generated a significantly lower gross margin for  the 9 months ended 31 October 2005 due to lower sales and progress billings achieved resulting in losses contributed by overheads and a provision for slow moving building stocks.  In addition, the adverse results was also affected by substantial development costs recognised in the income statements arising from the sales of several land from the remaining landbank held for development of certain projects. These developments costs were apportioned to the said land in accordance to the original development value which is much higher than the land sales value thus resulting in under recognition of development costs in prior years amounting to approximately RM159.3 million. Accordingly, the development costs recognised has aggravated the loss for the current period under review.</t>
  </si>
  <si>
    <t>*</t>
  </si>
  <si>
    <t>*(221,032)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</si>
</sst>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_(* #,##0_);_(* \(#,##0\);_(* &quot;-&quot;??_);_(@_)"/>
    <numFmt numFmtId="166" formatCode="_(* #,##0.0000_);_(* \(#,##0.0000\);_(* &quot;-&quot;??_);_(@_)"/>
  </numFmts>
  <fonts count="16">
    <font>
      <sz val="12"/>
      <name val="Times New Roman"/>
      <family val="0"/>
    </font>
    <font>
      <b/>
      <u val="single"/>
      <sz val="10"/>
      <name val="Times New Roman"/>
      <family val="1"/>
    </font>
    <font>
      <sz val="10"/>
      <name val="Times New Roman"/>
      <family val="1"/>
    </font>
    <font>
      <b/>
      <sz val="10"/>
      <name val="Times New Roman"/>
      <family val="1"/>
    </font>
    <font>
      <b/>
      <i/>
      <u val="single"/>
      <sz val="8"/>
      <name val="Times New Roman"/>
      <family val="1"/>
    </font>
    <font>
      <i/>
      <sz val="8"/>
      <name val="Times New Roman"/>
      <family val="1"/>
    </font>
    <font>
      <sz val="10"/>
      <color indexed="8"/>
      <name val="Times New Roman"/>
      <family val="1"/>
    </font>
    <font>
      <sz val="10"/>
      <color indexed="9"/>
      <name val="Times New Roman"/>
      <family val="1"/>
    </font>
    <font>
      <sz val="8"/>
      <name val="Times New Roman"/>
      <family val="1"/>
    </font>
    <font>
      <b/>
      <i/>
      <sz val="8"/>
      <name val="Times New Roman"/>
      <family val="1"/>
    </font>
    <font>
      <u val="single"/>
      <sz val="10"/>
      <name val="Times New Roman"/>
      <family val="1"/>
    </font>
    <font>
      <sz val="10"/>
      <name val="TimesNewRomanPS"/>
      <family val="0"/>
    </font>
    <font>
      <b/>
      <i/>
      <sz val="8"/>
      <name val="TimesNewRomanPS"/>
      <family val="0"/>
    </font>
    <font>
      <b/>
      <sz val="10"/>
      <name val="TimesNewRomanPS"/>
      <family val="0"/>
    </font>
    <font>
      <b/>
      <i/>
      <sz val="10"/>
      <name val="Times New Roman"/>
      <family val="1"/>
    </font>
    <font>
      <sz val="12"/>
      <name val="TimesNewRomanPS"/>
      <family val="0"/>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2" borderId="0" xfId="0" applyFont="1" applyFill="1" applyAlignment="1">
      <alignment/>
    </xf>
    <xf numFmtId="0" fontId="2" fillId="2" borderId="0" xfId="0" applyFont="1" applyFill="1" applyAlignment="1">
      <alignment/>
    </xf>
    <xf numFmtId="165" fontId="2" fillId="2" borderId="0" xfId="15" applyNumberFormat="1" applyFont="1" applyFill="1" applyAlignment="1">
      <alignment/>
    </xf>
    <xf numFmtId="165" fontId="8" fillId="2" borderId="0" xfId="15" applyNumberFormat="1" applyFont="1" applyFill="1" applyAlignment="1">
      <alignment horizontal="right"/>
    </xf>
    <xf numFmtId="165" fontId="9" fillId="2" borderId="0" xfId="15" applyNumberFormat="1" applyFont="1" applyFill="1" applyAlignment="1">
      <alignment horizontal="right"/>
    </xf>
    <xf numFmtId="165" fontId="3" fillId="2" borderId="1" xfId="15" applyNumberFormat="1" applyFont="1" applyFill="1" applyBorder="1" applyAlignment="1" quotePrefix="1">
      <alignment horizontal="center"/>
    </xf>
    <xf numFmtId="165" fontId="3" fillId="2" borderId="2" xfId="15" applyNumberFormat="1" applyFont="1" applyFill="1" applyBorder="1" applyAlignment="1">
      <alignment horizontal="center"/>
    </xf>
    <xf numFmtId="165" fontId="3" fillId="2" borderId="2" xfId="15" applyNumberFormat="1" applyFont="1" applyFill="1" applyBorder="1" applyAlignment="1" quotePrefix="1">
      <alignment horizontal="center"/>
    </xf>
    <xf numFmtId="165" fontId="3" fillId="2" borderId="3" xfId="15" applyNumberFormat="1" applyFont="1" applyFill="1" applyBorder="1" applyAlignment="1">
      <alignment horizontal="center"/>
    </xf>
    <xf numFmtId="0" fontId="2" fillId="2" borderId="4" xfId="0" applyFont="1" applyFill="1" applyBorder="1" applyAlignment="1">
      <alignment/>
    </xf>
    <xf numFmtId="165" fontId="3" fillId="2" borderId="1" xfId="15" applyNumberFormat="1" applyFont="1" applyFill="1" applyBorder="1" applyAlignment="1">
      <alignment horizontal="center"/>
    </xf>
    <xf numFmtId="0" fontId="2" fillId="2" borderId="5" xfId="0" applyFont="1" applyFill="1" applyBorder="1" applyAlignment="1">
      <alignment/>
    </xf>
    <xf numFmtId="165" fontId="2" fillId="2" borderId="2" xfId="15" applyNumberFormat="1" applyFont="1" applyFill="1" applyBorder="1" applyAlignment="1">
      <alignment/>
    </xf>
    <xf numFmtId="165" fontId="2" fillId="2" borderId="2" xfId="0" applyNumberFormat="1" applyFont="1" applyFill="1" applyBorder="1" applyAlignment="1">
      <alignment/>
    </xf>
    <xf numFmtId="0" fontId="2" fillId="2" borderId="2" xfId="0" applyFont="1" applyFill="1" applyBorder="1" applyAlignment="1">
      <alignment/>
    </xf>
    <xf numFmtId="165" fontId="2" fillId="2" borderId="1" xfId="15" applyNumberFormat="1" applyFont="1" applyFill="1" applyBorder="1" applyAlignment="1">
      <alignment/>
    </xf>
    <xf numFmtId="43" fontId="2" fillId="2" borderId="0" xfId="0" applyNumberFormat="1" applyFont="1" applyFill="1" applyAlignment="1">
      <alignment/>
    </xf>
    <xf numFmtId="165" fontId="2" fillId="2" borderId="3" xfId="15" applyNumberFormat="1" applyFont="1" applyFill="1" applyBorder="1" applyAlignment="1">
      <alignment/>
    </xf>
    <xf numFmtId="165" fontId="2" fillId="2" borderId="3" xfId="0" applyNumberFormat="1" applyFont="1" applyFill="1" applyBorder="1" applyAlignment="1">
      <alignment/>
    </xf>
    <xf numFmtId="165" fontId="2" fillId="2" borderId="1" xfId="0" applyNumberFormat="1" applyFont="1" applyFill="1" applyBorder="1" applyAlignment="1">
      <alignment/>
    </xf>
    <xf numFmtId="43" fontId="2" fillId="2" borderId="2" xfId="15" applyFont="1" applyFill="1" applyBorder="1" applyAlignment="1">
      <alignment/>
    </xf>
    <xf numFmtId="39" fontId="2" fillId="2" borderId="0" xfId="0" applyNumberFormat="1" applyFont="1" applyFill="1" applyAlignment="1">
      <alignment/>
    </xf>
    <xf numFmtId="39" fontId="2" fillId="2" borderId="2" xfId="0" applyNumberFormat="1" applyFont="1" applyFill="1" applyBorder="1" applyAlignment="1">
      <alignment horizontal="right"/>
    </xf>
    <xf numFmtId="39" fontId="2" fillId="2" borderId="2" xfId="15" applyNumberFormat="1"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xf>
    <xf numFmtId="165" fontId="2" fillId="2" borderId="0" xfId="15" applyNumberFormat="1" applyFont="1" applyFill="1" applyBorder="1" applyAlignment="1">
      <alignment/>
    </xf>
    <xf numFmtId="0" fontId="2" fillId="2" borderId="1" xfId="0" applyFont="1" applyFill="1" applyBorder="1" applyAlignment="1">
      <alignment/>
    </xf>
    <xf numFmtId="43" fontId="2" fillId="2" borderId="0" xfId="15" applyFont="1" applyFill="1" applyAlignment="1">
      <alignment/>
    </xf>
    <xf numFmtId="0" fontId="10" fillId="2" borderId="0" xfId="0" applyFont="1" applyFill="1" applyAlignment="1">
      <alignment/>
    </xf>
    <xf numFmtId="0" fontId="3" fillId="2" borderId="0" xfId="0" applyFont="1" applyFill="1" applyAlignment="1">
      <alignment/>
    </xf>
    <xf numFmtId="0" fontId="3" fillId="2" borderId="0" xfId="0" applyFont="1" applyFill="1" applyAlignment="1">
      <alignment horizontal="center"/>
    </xf>
    <xf numFmtId="0" fontId="2" fillId="2" borderId="0" xfId="0" applyFont="1" applyFill="1" applyAlignment="1">
      <alignment horizontal="center"/>
    </xf>
    <xf numFmtId="165" fontId="2" fillId="2" borderId="6" xfId="15" applyNumberFormat="1" applyFont="1" applyFill="1" applyBorder="1" applyAlignment="1">
      <alignment/>
    </xf>
    <xf numFmtId="165" fontId="3" fillId="2" borderId="0" xfId="15" applyNumberFormat="1" applyFont="1" applyFill="1" applyAlignment="1">
      <alignment horizontal="center"/>
    </xf>
    <xf numFmtId="165" fontId="3" fillId="2" borderId="0" xfId="15" applyNumberFormat="1" applyFont="1" applyFill="1" applyAlignment="1">
      <alignment/>
    </xf>
    <xf numFmtId="165" fontId="2" fillId="2" borderId="0" xfId="15" applyNumberFormat="1" applyFont="1" applyFill="1" applyAlignment="1">
      <alignment horizontal="center"/>
    </xf>
    <xf numFmtId="165" fontId="9" fillId="2" borderId="0" xfId="15" applyNumberFormat="1" applyFont="1" applyFill="1" applyAlignment="1">
      <alignment/>
    </xf>
    <xf numFmtId="165" fontId="2" fillId="2" borderId="0" xfId="15" applyNumberFormat="1" applyFont="1" applyFill="1" applyAlignment="1">
      <alignment horizontal="right"/>
    </xf>
    <xf numFmtId="165" fontId="2" fillId="2" borderId="7" xfId="15" applyNumberFormat="1" applyFont="1" applyFill="1" applyBorder="1" applyAlignment="1">
      <alignment horizontal="right"/>
    </xf>
    <xf numFmtId="165" fontId="2" fillId="2" borderId="6" xfId="15" applyNumberFormat="1" applyFont="1" applyFill="1" applyBorder="1" applyAlignment="1">
      <alignment horizontal="right"/>
    </xf>
    <xf numFmtId="165" fontId="2" fillId="2" borderId="0" xfId="15" applyNumberFormat="1" applyFont="1" applyFill="1" applyBorder="1" applyAlignment="1">
      <alignment horizontal="right"/>
    </xf>
    <xf numFmtId="165" fontId="2" fillId="2" borderId="8" xfId="15" applyNumberFormat="1" applyFont="1" applyFill="1" applyBorder="1" applyAlignment="1">
      <alignment horizontal="right"/>
    </xf>
    <xf numFmtId="165" fontId="2" fillId="2" borderId="9" xfId="15" applyNumberFormat="1" applyFont="1" applyFill="1" applyBorder="1" applyAlignment="1">
      <alignment horizontal="right"/>
    </xf>
    <xf numFmtId="0" fontId="2" fillId="2" borderId="0" xfId="0" applyFont="1" applyFill="1" applyAlignment="1">
      <alignment horizontal="right"/>
    </xf>
    <xf numFmtId="0" fontId="11" fillId="2" borderId="0" xfId="0" applyFont="1" applyFill="1" applyAlignment="1">
      <alignment/>
    </xf>
    <xf numFmtId="43" fontId="12" fillId="2" borderId="0" xfId="15" applyFont="1" applyFill="1" applyAlignment="1">
      <alignment/>
    </xf>
    <xf numFmtId="0" fontId="13" fillId="2" borderId="0" xfId="0" applyFont="1" applyFill="1" applyAlignment="1">
      <alignment horizontal="center"/>
    </xf>
    <xf numFmtId="165" fontId="2" fillId="2" borderId="0" xfId="15" applyNumberFormat="1" applyFont="1" applyFill="1" applyBorder="1" applyAlignment="1">
      <alignment horizontal="center"/>
    </xf>
    <xf numFmtId="0" fontId="1" fillId="2" borderId="0" xfId="0" applyFont="1" applyFill="1" applyAlignment="1" quotePrefix="1">
      <alignment/>
    </xf>
    <xf numFmtId="165" fontId="2" fillId="2" borderId="6" xfId="15" applyNumberFormat="1" applyFont="1" applyFill="1" applyBorder="1" applyAlignment="1">
      <alignment horizontal="center"/>
    </xf>
    <xf numFmtId="0" fontId="11" fillId="2" borderId="6" xfId="0" applyFont="1" applyFill="1" applyBorder="1" applyAlignment="1">
      <alignment/>
    </xf>
    <xf numFmtId="15" fontId="1" fillId="2" borderId="0" xfId="0" applyNumberFormat="1" applyFont="1" applyFill="1" applyAlignment="1" quotePrefix="1">
      <alignment/>
    </xf>
    <xf numFmtId="1" fontId="2" fillId="2" borderId="0" xfId="0" applyNumberFormat="1" applyFont="1" applyFill="1" applyAlignment="1">
      <alignment/>
    </xf>
    <xf numFmtId="165" fontId="11" fillId="2" borderId="0" xfId="15" applyNumberFormat="1" applyFont="1" applyFill="1" applyAlignment="1">
      <alignment/>
    </xf>
    <xf numFmtId="0" fontId="2" fillId="2" borderId="0" xfId="0" applyFont="1" applyFill="1" applyAlignment="1">
      <alignment vertical="top" wrapText="1"/>
    </xf>
    <xf numFmtId="165" fontId="11" fillId="2" borderId="6" xfId="15" applyNumberFormat="1" applyFont="1" applyFill="1" applyBorder="1" applyAlignment="1">
      <alignment/>
    </xf>
    <xf numFmtId="165" fontId="3" fillId="2" borderId="6" xfId="15" applyNumberFormat="1" applyFont="1" applyFill="1" applyBorder="1" applyAlignment="1">
      <alignment/>
    </xf>
    <xf numFmtId="38" fontId="2" fillId="2" borderId="0" xfId="0" applyNumberFormat="1" applyFont="1" applyFill="1" applyAlignment="1">
      <alignment/>
    </xf>
    <xf numFmtId="0" fontId="2" fillId="2" borderId="0" xfId="0" applyFont="1" applyFill="1" applyAlignment="1" quotePrefix="1">
      <alignment/>
    </xf>
    <xf numFmtId="0" fontId="4" fillId="2" borderId="0" xfId="0" applyFont="1" applyFill="1" applyAlignment="1">
      <alignment horizontal="right"/>
    </xf>
    <xf numFmtId="0" fontId="5" fillId="2" borderId="0" xfId="0" applyFont="1" applyFill="1" applyAlignment="1">
      <alignment horizontal="right"/>
    </xf>
    <xf numFmtId="164" fontId="3" fillId="2" borderId="0" xfId="0" applyNumberFormat="1" applyFont="1" applyFill="1" applyAlignment="1">
      <alignment horizontal="center"/>
    </xf>
    <xf numFmtId="164" fontId="3" fillId="2" borderId="0" xfId="0" applyNumberFormat="1" applyFont="1" applyFill="1" applyAlignment="1">
      <alignment/>
    </xf>
    <xf numFmtId="164" fontId="3" fillId="2" borderId="6" xfId="0" applyNumberFormat="1" applyFont="1" applyFill="1" applyBorder="1" applyAlignment="1">
      <alignment horizontal="center"/>
    </xf>
    <xf numFmtId="164" fontId="3" fillId="2" borderId="0" xfId="0" applyNumberFormat="1" applyFont="1" applyFill="1" applyBorder="1" applyAlignment="1">
      <alignment horizontal="center"/>
    </xf>
    <xf numFmtId="164" fontId="2" fillId="2" borderId="0" xfId="0" applyNumberFormat="1" applyFont="1" applyFill="1" applyAlignment="1">
      <alignment/>
    </xf>
    <xf numFmtId="165" fontId="2" fillId="2" borderId="0" xfId="0" applyNumberFormat="1" applyFont="1" applyFill="1" applyAlignment="1">
      <alignment/>
    </xf>
    <xf numFmtId="0" fontId="6" fillId="2" borderId="0" xfId="0" applyFont="1" applyFill="1" applyAlignment="1">
      <alignment/>
    </xf>
    <xf numFmtId="165" fontId="2" fillId="2" borderId="7" xfId="15" applyNumberFormat="1" applyFont="1" applyFill="1" applyBorder="1" applyAlignment="1">
      <alignment/>
    </xf>
    <xf numFmtId="165" fontId="2" fillId="2" borderId="10" xfId="15" applyNumberFormat="1" applyFont="1" applyFill="1" applyBorder="1" applyAlignment="1">
      <alignment/>
    </xf>
    <xf numFmtId="165" fontId="2" fillId="2" borderId="8" xfId="15" applyNumberFormat="1" applyFont="1" applyFill="1" applyBorder="1" applyAlignment="1">
      <alignment/>
    </xf>
    <xf numFmtId="166" fontId="2" fillId="2" borderId="11" xfId="15" applyNumberFormat="1" applyFont="1" applyFill="1" applyBorder="1" applyAlignment="1">
      <alignment/>
    </xf>
    <xf numFmtId="166" fontId="2" fillId="2" borderId="0" xfId="15" applyNumberFormat="1" applyFont="1" applyFill="1" applyBorder="1" applyAlignment="1">
      <alignment/>
    </xf>
    <xf numFmtId="43" fontId="7" fillId="2" borderId="0" xfId="15" applyFont="1" applyFill="1" applyAlignment="1">
      <alignment/>
    </xf>
    <xf numFmtId="38" fontId="3" fillId="2" borderId="0" xfId="0" applyNumberFormat="1" applyFont="1" applyFill="1" applyAlignment="1">
      <alignment/>
    </xf>
    <xf numFmtId="38" fontId="2" fillId="2" borderId="0" xfId="0" applyNumberFormat="1" applyFont="1" applyFill="1" applyBorder="1" applyAlignment="1">
      <alignment/>
    </xf>
    <xf numFmtId="43" fontId="14" fillId="2" borderId="0" xfId="15" applyFont="1" applyFill="1" applyAlignment="1">
      <alignment/>
    </xf>
    <xf numFmtId="37" fontId="14" fillId="2" borderId="0" xfId="0" applyNumberFormat="1" applyFont="1" applyFill="1" applyAlignment="1">
      <alignment/>
    </xf>
    <xf numFmtId="37" fontId="2" fillId="2" borderId="0" xfId="0" applyNumberFormat="1" applyFont="1" applyFill="1" applyAlignment="1">
      <alignment/>
    </xf>
    <xf numFmtId="38" fontId="2" fillId="2" borderId="0" xfId="0" applyNumberFormat="1" applyFont="1" applyFill="1" applyAlignment="1">
      <alignment horizontal="center"/>
    </xf>
    <xf numFmtId="38" fontId="3" fillId="2" borderId="0" xfId="0" applyNumberFormat="1" applyFont="1" applyFill="1" applyAlignment="1">
      <alignment horizontal="left"/>
    </xf>
    <xf numFmtId="37" fontId="3" fillId="2" borderId="0" xfId="0" applyNumberFormat="1" applyFont="1" applyFill="1" applyAlignment="1">
      <alignment horizontal="center"/>
    </xf>
    <xf numFmtId="38" fontId="2" fillId="2" borderId="0" xfId="0" applyNumberFormat="1" applyFont="1" applyFill="1" applyBorder="1" applyAlignment="1">
      <alignment horizontal="center"/>
    </xf>
    <xf numFmtId="38" fontId="3" fillId="2" borderId="0" xfId="0" applyNumberFormat="1" applyFont="1" applyFill="1" applyAlignment="1">
      <alignment horizontal="center"/>
    </xf>
    <xf numFmtId="37" fontId="2" fillId="2" borderId="0" xfId="0" applyNumberFormat="1" applyFont="1" applyFill="1" applyBorder="1" applyAlignment="1">
      <alignment horizontal="center"/>
    </xf>
    <xf numFmtId="37" fontId="2" fillId="2" borderId="0" xfId="0" applyNumberFormat="1" applyFont="1" applyFill="1" applyBorder="1" applyAlignment="1">
      <alignment/>
    </xf>
    <xf numFmtId="43" fontId="2" fillId="2" borderId="0" xfId="15" applyFont="1" applyFill="1" applyBorder="1" applyAlignment="1">
      <alignment/>
    </xf>
    <xf numFmtId="37" fontId="2" fillId="2" borderId="6" xfId="0" applyNumberFormat="1" applyFont="1" applyFill="1" applyBorder="1" applyAlignment="1">
      <alignment/>
    </xf>
    <xf numFmtId="37" fontId="2" fillId="2" borderId="7" xfId="0" applyNumberFormat="1" applyFont="1" applyFill="1" applyBorder="1" applyAlignment="1">
      <alignment/>
    </xf>
    <xf numFmtId="165" fontId="2" fillId="2" borderId="0" xfId="15" applyNumberFormat="1" applyFont="1" applyFill="1" applyAlignment="1">
      <alignment/>
    </xf>
    <xf numFmtId="165" fontId="2" fillId="2" borderId="6" xfId="15" applyNumberFormat="1" applyFont="1" applyFill="1" applyBorder="1" applyAlignment="1">
      <alignment/>
    </xf>
    <xf numFmtId="165" fontId="2" fillId="2" borderId="12" xfId="15" applyNumberFormat="1" applyFont="1" applyFill="1" applyBorder="1" applyAlignment="1">
      <alignment/>
    </xf>
    <xf numFmtId="38" fontId="3" fillId="2" borderId="0" xfId="0" applyNumberFormat="1" applyFont="1" applyFill="1" applyBorder="1" applyAlignment="1">
      <alignment/>
    </xf>
    <xf numFmtId="165" fontId="2" fillId="2" borderId="0" xfId="15" applyNumberFormat="1" applyFont="1" applyFill="1" applyBorder="1" applyAlignment="1">
      <alignment/>
    </xf>
    <xf numFmtId="165" fontId="2" fillId="2" borderId="13" xfId="15" applyNumberFormat="1" applyFont="1" applyFill="1" applyBorder="1" applyAlignment="1">
      <alignment/>
    </xf>
    <xf numFmtId="0" fontId="2" fillId="2" borderId="0" xfId="0" applyFont="1" applyFill="1" applyAlignment="1">
      <alignment/>
    </xf>
    <xf numFmtId="0" fontId="11" fillId="2" borderId="0" xfId="0" applyFont="1" applyFill="1" applyAlignment="1">
      <alignment/>
    </xf>
    <xf numFmtId="0" fontId="2" fillId="2" borderId="0" xfId="0" applyFont="1" applyFill="1" applyAlignment="1">
      <alignment vertical="justify" wrapText="1"/>
    </xf>
    <xf numFmtId="0" fontId="11" fillId="2" borderId="0" xfId="0" applyFont="1" applyFill="1" applyAlignment="1">
      <alignment vertical="justify" wrapText="1"/>
    </xf>
    <xf numFmtId="0" fontId="0" fillId="2" borderId="0" xfId="0" applyFont="1" applyFill="1" applyAlignment="1">
      <alignment horizontal="justify" vertical="top" wrapText="1"/>
    </xf>
    <xf numFmtId="0" fontId="15" fillId="0" borderId="0" xfId="0" applyFont="1" applyAlignment="1">
      <alignment horizontal="justify" vertical="top"/>
    </xf>
    <xf numFmtId="0" fontId="0" fillId="0" borderId="0" xfId="0" applyAlignment="1">
      <alignment horizontal="justify" vertical="top"/>
    </xf>
    <xf numFmtId="165" fontId="3" fillId="2" borderId="0" xfId="15" applyNumberFormat="1" applyFont="1" applyFill="1" applyAlignment="1">
      <alignment horizontal="center"/>
    </xf>
    <xf numFmtId="165" fontId="2" fillId="2" borderId="2" xfId="15"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152400</xdr:rowOff>
    </xdr:from>
    <xdr:to>
      <xdr:col>5</xdr:col>
      <xdr:colOff>0</xdr:colOff>
      <xdr:row>5</xdr:row>
      <xdr:rowOff>0</xdr:rowOff>
    </xdr:to>
    <xdr:sp>
      <xdr:nvSpPr>
        <xdr:cNvPr id="1" name="Line 3"/>
        <xdr:cNvSpPr>
          <a:spLocks/>
        </xdr:cNvSpPr>
      </xdr:nvSpPr>
      <xdr:spPr>
        <a:xfrm>
          <a:off x="4362450" y="6381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4</xdr:row>
      <xdr:rowOff>0</xdr:rowOff>
    </xdr:from>
    <xdr:to>
      <xdr:col>9</xdr:col>
      <xdr:colOff>0</xdr:colOff>
      <xdr:row>5</xdr:row>
      <xdr:rowOff>9525</xdr:rowOff>
    </xdr:to>
    <xdr:sp>
      <xdr:nvSpPr>
        <xdr:cNvPr id="2" name="Line 4"/>
        <xdr:cNvSpPr>
          <a:spLocks/>
        </xdr:cNvSpPr>
      </xdr:nvSpPr>
      <xdr:spPr>
        <a:xfrm>
          <a:off x="7600950" y="6477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69"/>
  <sheetViews>
    <sheetView workbookViewId="0" topLeftCell="A1">
      <selection activeCell="A1" sqref="A1"/>
    </sheetView>
  </sheetViews>
  <sheetFormatPr defaultColWidth="9.00390625" defaultRowHeight="15.75"/>
  <cols>
    <col min="1" max="1" width="1.4921875" style="2" customWidth="1"/>
    <col min="2" max="2" width="2.625" style="2" customWidth="1"/>
    <col min="3" max="3" width="9.75390625" style="2" customWidth="1"/>
    <col min="4" max="4" width="9.25390625" style="2" customWidth="1"/>
    <col min="5" max="5" width="30.625" style="2" customWidth="1"/>
    <col min="6" max="6" width="12.625" style="2" customWidth="1"/>
    <col min="7" max="7" width="2.125" style="2" customWidth="1"/>
    <col min="8" max="8" width="12.625" style="2" customWidth="1"/>
    <col min="9" max="9" width="2.125" style="2" customWidth="1"/>
    <col min="10" max="16384" width="9.00390625" style="2" customWidth="1"/>
  </cols>
  <sheetData>
    <row r="1" spans="1:8" ht="12.75">
      <c r="A1" s="1" t="s">
        <v>0</v>
      </c>
      <c r="H1" s="31"/>
    </row>
    <row r="2" ht="12.75">
      <c r="H2" s="61"/>
    </row>
    <row r="3" spans="2:9" ht="12.75">
      <c r="B3" s="1" t="s">
        <v>1</v>
      </c>
      <c r="C3" s="31"/>
      <c r="D3" s="31"/>
      <c r="E3" s="31"/>
      <c r="F3" s="31"/>
      <c r="G3" s="31"/>
      <c r="H3" s="62"/>
      <c r="I3" s="31"/>
    </row>
    <row r="4" spans="2:9" ht="12.75">
      <c r="B4" s="1" t="s">
        <v>169</v>
      </c>
      <c r="C4" s="31"/>
      <c r="D4" s="31"/>
      <c r="E4" s="31"/>
      <c r="F4" s="32" t="s">
        <v>2</v>
      </c>
      <c r="H4" s="32" t="s">
        <v>3</v>
      </c>
      <c r="I4" s="31"/>
    </row>
    <row r="5" spans="1:9" ht="12.75">
      <c r="A5" s="31"/>
      <c r="B5" s="31"/>
      <c r="C5" s="31"/>
      <c r="D5" s="31"/>
      <c r="E5" s="31"/>
      <c r="F5" s="32" t="s">
        <v>4</v>
      </c>
      <c r="G5" s="32"/>
      <c r="H5" s="32" t="s">
        <v>5</v>
      </c>
      <c r="I5" s="31"/>
    </row>
    <row r="6" spans="1:9" ht="12.75">
      <c r="A6" s="31"/>
      <c r="B6" s="31"/>
      <c r="C6" s="31"/>
      <c r="D6" s="31"/>
      <c r="E6" s="31"/>
      <c r="F6" s="32" t="s">
        <v>6</v>
      </c>
      <c r="G6" s="32"/>
      <c r="H6" s="32" t="s">
        <v>7</v>
      </c>
      <c r="I6" s="31"/>
    </row>
    <row r="7" spans="1:9" ht="12.75">
      <c r="A7" s="31"/>
      <c r="B7" s="31"/>
      <c r="C7" s="31"/>
      <c r="D7" s="31"/>
      <c r="E7" s="31"/>
      <c r="G7" s="32"/>
      <c r="H7" s="32" t="s">
        <v>8</v>
      </c>
      <c r="I7" s="31"/>
    </row>
    <row r="8" spans="1:9" ht="12.75">
      <c r="A8" s="32"/>
      <c r="B8" s="31"/>
      <c r="C8" s="31"/>
      <c r="D8" s="31"/>
      <c r="E8" s="31"/>
      <c r="G8" s="32"/>
      <c r="H8" s="32" t="s">
        <v>9</v>
      </c>
      <c r="I8" s="31"/>
    </row>
    <row r="9" spans="1:9" s="67" customFormat="1" ht="12.75">
      <c r="A9" s="63"/>
      <c r="B9" s="64"/>
      <c r="C9" s="64"/>
      <c r="D9" s="64"/>
      <c r="E9" s="64"/>
      <c r="F9" s="65">
        <v>38656</v>
      </c>
      <c r="G9" s="66"/>
      <c r="H9" s="65">
        <v>38383</v>
      </c>
      <c r="I9" s="64"/>
    </row>
    <row r="10" spans="1:9" ht="12.75">
      <c r="A10" s="32"/>
      <c r="B10" s="31"/>
      <c r="C10" s="31"/>
      <c r="D10" s="31"/>
      <c r="E10" s="31"/>
      <c r="F10" s="32" t="s">
        <v>10</v>
      </c>
      <c r="G10" s="32"/>
      <c r="H10" s="32" t="s">
        <v>10</v>
      </c>
      <c r="I10" s="31"/>
    </row>
    <row r="11" spans="1:2" ht="12.75">
      <c r="A11" s="33"/>
      <c r="B11" s="31"/>
    </row>
    <row r="12" ht="12.75">
      <c r="A12" s="33"/>
    </row>
    <row r="13" spans="1:9" ht="12.75">
      <c r="A13" s="33"/>
      <c r="B13" s="2" t="s">
        <v>11</v>
      </c>
      <c r="F13" s="3">
        <v>238337.2654983593</v>
      </c>
      <c r="G13" s="3"/>
      <c r="H13" s="3">
        <v>252852</v>
      </c>
      <c r="I13" s="68"/>
    </row>
    <row r="14" spans="1:8" ht="12.75">
      <c r="A14" s="33"/>
      <c r="B14" s="2" t="s">
        <v>12</v>
      </c>
      <c r="F14" s="3">
        <v>811625.6146427242</v>
      </c>
      <c r="G14" s="3"/>
      <c r="H14" s="3">
        <v>971596</v>
      </c>
    </row>
    <row r="15" spans="1:8" ht="12.75">
      <c r="A15" s="33"/>
      <c r="B15" s="2" t="s">
        <v>13</v>
      </c>
      <c r="F15" s="3">
        <v>123408.10526999997</v>
      </c>
      <c r="G15" s="3"/>
      <c r="H15" s="3">
        <v>162454</v>
      </c>
    </row>
    <row r="16" spans="1:8" ht="12.75">
      <c r="A16" s="33"/>
      <c r="B16" s="2" t="s">
        <v>14</v>
      </c>
      <c r="F16" s="3">
        <v>3782.609814175993</v>
      </c>
      <c r="G16" s="3"/>
      <c r="H16" s="3">
        <v>0</v>
      </c>
    </row>
    <row r="17" spans="1:8" ht="12.75">
      <c r="A17" s="33"/>
      <c r="B17" s="69" t="s">
        <v>15</v>
      </c>
      <c r="F17" s="3">
        <v>76332.275</v>
      </c>
      <c r="G17" s="3"/>
      <c r="H17" s="3">
        <v>76332</v>
      </c>
    </row>
    <row r="18" spans="1:8" ht="12.75">
      <c r="A18" s="33"/>
      <c r="B18" s="2" t="s">
        <v>16</v>
      </c>
      <c r="F18" s="3">
        <v>21778</v>
      </c>
      <c r="G18" s="3"/>
      <c r="H18" s="3">
        <v>21833</v>
      </c>
    </row>
    <row r="19" spans="1:8" ht="12.75">
      <c r="A19" s="33"/>
      <c r="B19" s="2" t="s">
        <v>17</v>
      </c>
      <c r="F19" s="3">
        <v>13092.707</v>
      </c>
      <c r="G19" s="3"/>
      <c r="H19" s="3">
        <v>5801</v>
      </c>
    </row>
    <row r="20" spans="1:8" ht="12.75">
      <c r="A20" s="33"/>
      <c r="B20" s="2" t="s">
        <v>18</v>
      </c>
      <c r="F20" s="27">
        <v>818.7316874999996</v>
      </c>
      <c r="G20" s="27"/>
      <c r="H20" s="27">
        <v>819</v>
      </c>
    </row>
    <row r="21" spans="1:8" ht="12.75">
      <c r="A21" s="33"/>
      <c r="F21" s="70">
        <v>1289175.3089127592</v>
      </c>
      <c r="G21" s="3"/>
      <c r="H21" s="70">
        <v>1491687</v>
      </c>
    </row>
    <row r="22" spans="1:8" ht="12.75">
      <c r="A22" s="33"/>
      <c r="F22" s="3"/>
      <c r="G22" s="3"/>
      <c r="H22" s="3"/>
    </row>
    <row r="23" spans="1:8" ht="12.75">
      <c r="A23" s="33"/>
      <c r="B23" s="2" t="s">
        <v>19</v>
      </c>
      <c r="F23" s="3"/>
      <c r="G23" s="3"/>
      <c r="H23" s="3"/>
    </row>
    <row r="24" spans="1:10" ht="12.75">
      <c r="A24" s="33"/>
      <c r="B24" s="31"/>
      <c r="C24" s="2" t="s">
        <v>20</v>
      </c>
      <c r="E24" s="2" t="s">
        <v>21</v>
      </c>
      <c r="F24" s="16">
        <v>1371512.8236983684</v>
      </c>
      <c r="G24" s="3"/>
      <c r="H24" s="16">
        <v>1907323</v>
      </c>
      <c r="J24" s="2" t="s">
        <v>21</v>
      </c>
    </row>
    <row r="25" spans="1:8" ht="12.75">
      <c r="A25" s="33"/>
      <c r="B25" s="31"/>
      <c r="C25" s="2" t="s">
        <v>22</v>
      </c>
      <c r="F25" s="13">
        <v>47609.88075920001</v>
      </c>
      <c r="G25" s="3"/>
      <c r="H25" s="13">
        <v>80163</v>
      </c>
    </row>
    <row r="26" spans="1:10" ht="12.75">
      <c r="A26" s="33"/>
      <c r="B26" s="31"/>
      <c r="C26" s="2" t="s">
        <v>23</v>
      </c>
      <c r="F26" s="13">
        <v>477167.2777786001</v>
      </c>
      <c r="G26" s="3"/>
      <c r="H26" s="13">
        <v>367229</v>
      </c>
      <c r="J26" s="68"/>
    </row>
    <row r="27" spans="1:8" ht="12.75">
      <c r="A27" s="33"/>
      <c r="C27" s="2" t="s">
        <v>24</v>
      </c>
      <c r="F27" s="13">
        <v>86737.9454599</v>
      </c>
      <c r="G27" s="3"/>
      <c r="H27" s="13">
        <v>112615</v>
      </c>
    </row>
    <row r="28" spans="1:10" ht="12.75">
      <c r="A28" s="33"/>
      <c r="C28" s="2" t="s">
        <v>25</v>
      </c>
      <c r="E28" s="68"/>
      <c r="F28" s="71">
        <v>1983027.9276960685</v>
      </c>
      <c r="G28" s="27"/>
      <c r="H28" s="71">
        <v>2467330</v>
      </c>
      <c r="I28" s="68"/>
      <c r="J28" s="68"/>
    </row>
    <row r="29" spans="1:8" ht="12.75">
      <c r="A29" s="33"/>
      <c r="F29" s="16"/>
      <c r="G29" s="3"/>
      <c r="H29" s="16"/>
    </row>
    <row r="30" spans="1:8" ht="12.75">
      <c r="A30" s="33"/>
      <c r="B30" s="2" t="s">
        <v>26</v>
      </c>
      <c r="F30" s="13"/>
      <c r="G30" s="3"/>
      <c r="H30" s="13"/>
    </row>
    <row r="31" spans="1:8" ht="12.75">
      <c r="A31" s="33"/>
      <c r="C31" s="2" t="s">
        <v>27</v>
      </c>
      <c r="F31" s="13">
        <v>60218.49158</v>
      </c>
      <c r="G31" s="3"/>
      <c r="H31" s="13">
        <v>99930</v>
      </c>
    </row>
    <row r="32" spans="1:8" ht="12.75">
      <c r="A32" s="33"/>
      <c r="C32" s="2" t="s">
        <v>28</v>
      </c>
      <c r="F32" s="13">
        <v>608258.2743662</v>
      </c>
      <c r="G32" s="3"/>
      <c r="H32" s="13">
        <v>333450</v>
      </c>
    </row>
    <row r="33" spans="1:8" ht="12.75">
      <c r="A33" s="33"/>
      <c r="C33" s="2" t="s">
        <v>29</v>
      </c>
      <c r="F33" s="13">
        <v>617929.6793721205</v>
      </c>
      <c r="G33" s="3"/>
      <c r="H33" s="13">
        <v>884361</v>
      </c>
    </row>
    <row r="34" spans="1:8" ht="12.75">
      <c r="A34" s="33"/>
      <c r="C34" s="2" t="s">
        <v>30</v>
      </c>
      <c r="F34" s="13">
        <v>268179</v>
      </c>
      <c r="G34" s="3"/>
      <c r="H34" s="13">
        <v>349231</v>
      </c>
    </row>
    <row r="35" spans="1:8" ht="12.75">
      <c r="A35" s="33"/>
      <c r="C35" s="2" t="s">
        <v>31</v>
      </c>
      <c r="F35" s="13">
        <v>208222.29619999995</v>
      </c>
      <c r="G35" s="3"/>
      <c r="H35" s="13">
        <v>214808</v>
      </c>
    </row>
    <row r="36" spans="1:8" ht="12.75">
      <c r="A36" s="33"/>
      <c r="C36" s="2" t="s">
        <v>32</v>
      </c>
      <c r="F36" s="71">
        <v>1762807.7415183205</v>
      </c>
      <c r="G36" s="27"/>
      <c r="H36" s="71">
        <v>1881780</v>
      </c>
    </row>
    <row r="37" spans="1:8" ht="12.75">
      <c r="A37" s="33"/>
      <c r="F37" s="27"/>
      <c r="G37" s="27"/>
      <c r="H37" s="27"/>
    </row>
    <row r="38" spans="1:8" ht="12.75">
      <c r="A38" s="33"/>
      <c r="B38" s="2" t="s">
        <v>33</v>
      </c>
      <c r="C38" s="31"/>
      <c r="D38" s="31"/>
      <c r="F38" s="3">
        <v>220220.18617774802</v>
      </c>
      <c r="G38" s="27"/>
      <c r="H38" s="3">
        <v>585550</v>
      </c>
    </row>
    <row r="39" spans="1:8" ht="12.75">
      <c r="A39" s="33"/>
      <c r="B39" s="31"/>
      <c r="C39" s="31"/>
      <c r="D39" s="31"/>
      <c r="F39" s="3"/>
      <c r="G39" s="27"/>
      <c r="H39" s="3"/>
    </row>
    <row r="40" spans="1:8" ht="13.5" thickBot="1">
      <c r="A40" s="33"/>
      <c r="B40" s="2" t="s">
        <v>34</v>
      </c>
      <c r="F40" s="72">
        <v>1509395.4950905072</v>
      </c>
      <c r="G40" s="27"/>
      <c r="H40" s="72">
        <v>2077237</v>
      </c>
    </row>
    <row r="41" spans="1:8" ht="12.75">
      <c r="A41" s="33"/>
      <c r="F41" s="3"/>
      <c r="G41" s="3"/>
      <c r="H41" s="3"/>
    </row>
    <row r="42" spans="1:8" ht="12.75">
      <c r="A42" s="33"/>
      <c r="F42" s="3"/>
      <c r="G42" s="3"/>
      <c r="H42" s="3"/>
    </row>
    <row r="43" spans="1:8" ht="12.75">
      <c r="A43" s="33"/>
      <c r="B43" s="2" t="s">
        <v>35</v>
      </c>
      <c r="F43" s="3"/>
      <c r="G43" s="3"/>
      <c r="H43" s="3"/>
    </row>
    <row r="44" spans="1:8" ht="12.75">
      <c r="A44" s="33"/>
      <c r="F44" s="3"/>
      <c r="G44" s="3"/>
      <c r="H44" s="3"/>
    </row>
    <row r="45" spans="1:8" ht="12.75">
      <c r="A45" s="33"/>
      <c r="B45" s="2" t="s">
        <v>36</v>
      </c>
      <c r="F45" s="3">
        <v>639645.814</v>
      </c>
      <c r="G45" s="3"/>
      <c r="H45" s="3">
        <v>619868</v>
      </c>
    </row>
    <row r="46" spans="1:8" ht="12.75">
      <c r="A46" s="33"/>
      <c r="B46" s="2" t="s">
        <v>37</v>
      </c>
      <c r="F46" s="3">
        <v>-844.075</v>
      </c>
      <c r="G46" s="3"/>
      <c r="H46" s="3">
        <v>0</v>
      </c>
    </row>
    <row r="47" spans="1:8" ht="12.75">
      <c r="A47" s="33"/>
      <c r="B47" s="2" t="s">
        <v>38</v>
      </c>
      <c r="F47" s="34">
        <v>150032.44320990017</v>
      </c>
      <c r="G47" s="3"/>
      <c r="H47" s="34">
        <v>461706</v>
      </c>
    </row>
    <row r="48" spans="1:8" ht="12.75">
      <c r="A48" s="33"/>
      <c r="B48" s="2" t="s">
        <v>39</v>
      </c>
      <c r="E48" s="68"/>
      <c r="F48" s="3">
        <v>788834.1822099002</v>
      </c>
      <c r="G48" s="3"/>
      <c r="H48" s="3">
        <v>1081574</v>
      </c>
    </row>
    <row r="49" spans="1:8" ht="12.75">
      <c r="A49" s="33"/>
      <c r="E49" s="68"/>
      <c r="F49" s="3"/>
      <c r="G49" s="3"/>
      <c r="H49" s="3"/>
    </row>
    <row r="50" spans="1:8" ht="12.75">
      <c r="A50" s="33"/>
      <c r="B50" s="2" t="s">
        <v>40</v>
      </c>
      <c r="F50" s="27">
        <v>21249.736030849537</v>
      </c>
      <c r="G50" s="27"/>
      <c r="H50" s="27">
        <v>2575</v>
      </c>
    </row>
    <row r="51" spans="1:8" ht="12.75">
      <c r="A51" s="33"/>
      <c r="F51" s="27"/>
      <c r="G51" s="27"/>
      <c r="H51" s="27"/>
    </row>
    <row r="52" spans="1:8" ht="12.75">
      <c r="A52" s="33"/>
      <c r="B52" s="2" t="s">
        <v>41</v>
      </c>
      <c r="F52" s="27"/>
      <c r="G52" s="27"/>
      <c r="H52" s="27"/>
    </row>
    <row r="53" spans="1:8" ht="12.75">
      <c r="A53" s="33"/>
      <c r="C53" s="2" t="s">
        <v>42</v>
      </c>
      <c r="F53" s="27">
        <v>32.64</v>
      </c>
      <c r="G53" s="27"/>
      <c r="H53" s="27">
        <v>1020</v>
      </c>
    </row>
    <row r="54" spans="1:8" ht="12.75">
      <c r="A54" s="33"/>
      <c r="C54" s="2" t="s">
        <v>43</v>
      </c>
      <c r="F54" s="27">
        <v>283249</v>
      </c>
      <c r="G54" s="3"/>
      <c r="H54" s="27">
        <v>540864</v>
      </c>
    </row>
    <row r="55" spans="1:8" ht="12.75">
      <c r="A55" s="33"/>
      <c r="C55" s="2" t="s">
        <v>44</v>
      </c>
      <c r="F55" s="27">
        <v>224105</v>
      </c>
      <c r="G55" s="3"/>
      <c r="H55" s="27">
        <v>137599</v>
      </c>
    </row>
    <row r="56" spans="1:8" ht="12.75">
      <c r="A56" s="33"/>
      <c r="C56" s="2" t="s">
        <v>45</v>
      </c>
      <c r="F56" s="27">
        <v>179033</v>
      </c>
      <c r="G56" s="3"/>
      <c r="H56" s="27">
        <v>302012</v>
      </c>
    </row>
    <row r="57" spans="1:10" ht="12.75">
      <c r="A57" s="33"/>
      <c r="C57" s="2" t="s">
        <v>46</v>
      </c>
      <c r="F57" s="27">
        <v>12891.938669721927</v>
      </c>
      <c r="G57" s="3"/>
      <c r="H57" s="27">
        <v>11593</v>
      </c>
      <c r="J57" s="2" t="s">
        <v>21</v>
      </c>
    </row>
    <row r="58" spans="1:8" ht="12.75">
      <c r="A58" s="33"/>
      <c r="F58" s="70">
        <v>699311.578669722</v>
      </c>
      <c r="G58" s="3"/>
      <c r="H58" s="70">
        <v>993088</v>
      </c>
    </row>
    <row r="59" spans="1:8" ht="12.75">
      <c r="A59" s="33"/>
      <c r="F59" s="27"/>
      <c r="G59" s="3"/>
      <c r="H59" s="3"/>
    </row>
    <row r="60" spans="1:8" ht="13.5" thickBot="1">
      <c r="A60" s="33"/>
      <c r="F60" s="72">
        <v>1509395.4969104717</v>
      </c>
      <c r="G60" s="27"/>
      <c r="H60" s="72">
        <v>2077237</v>
      </c>
    </row>
    <row r="61" spans="1:11" ht="12.75">
      <c r="A61" s="33"/>
      <c r="G61" s="27"/>
      <c r="J61" s="3"/>
      <c r="K61" s="3"/>
    </row>
    <row r="62" spans="6:8" ht="12.75">
      <c r="F62" s="29" t="s">
        <v>21</v>
      </c>
      <c r="H62" s="68" t="s">
        <v>21</v>
      </c>
    </row>
    <row r="63" spans="2:7" ht="12.75">
      <c r="B63" s="2" t="s">
        <v>47</v>
      </c>
      <c r="G63" s="26"/>
    </row>
    <row r="64" spans="2:8" ht="13.5" thickBot="1">
      <c r="B64" s="2" t="s">
        <v>48</v>
      </c>
      <c r="F64" s="73">
        <v>1.2939625850540404</v>
      </c>
      <c r="G64" s="74"/>
      <c r="H64" s="73">
        <v>1.80473244328666</v>
      </c>
    </row>
    <row r="65" ht="13.5" thickTop="1">
      <c r="F65" s="75">
        <v>0.0018199644982814789</v>
      </c>
    </row>
    <row r="66" ht="12.75">
      <c r="G66" s="29"/>
    </row>
    <row r="68" ht="12.75">
      <c r="C68" s="2" t="s">
        <v>49</v>
      </c>
    </row>
    <row r="69" ht="12.75">
      <c r="C69" s="2" t="s">
        <v>50</v>
      </c>
    </row>
  </sheetData>
  <printOptions horizontalCentered="1"/>
  <pageMargins left="0.75" right="0.75" top="1" bottom="1" header="0.5" footer="0.5"/>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H64"/>
  <sheetViews>
    <sheetView tabSelected="1" workbookViewId="0" topLeftCell="A1">
      <selection activeCell="A1" sqref="A1"/>
    </sheetView>
  </sheetViews>
  <sheetFormatPr defaultColWidth="9.00390625" defaultRowHeight="15.75"/>
  <cols>
    <col min="1" max="1" width="1.4921875" style="2" customWidth="1"/>
    <col min="2" max="2" width="25.625" style="2" customWidth="1"/>
    <col min="3" max="3" width="4.875" style="2" customWidth="1"/>
    <col min="4" max="7" width="17.625" style="3" customWidth="1"/>
    <col min="8" max="8" width="9.50390625" style="2" customWidth="1"/>
    <col min="9" max="16384" width="9.00390625" style="2" customWidth="1"/>
  </cols>
  <sheetData>
    <row r="1" ht="12.75">
      <c r="A1" s="1" t="s">
        <v>0</v>
      </c>
    </row>
    <row r="2" ht="12.75">
      <c r="G2" s="4"/>
    </row>
    <row r="3" spans="2:7" ht="12.75">
      <c r="B3" s="1" t="s">
        <v>51</v>
      </c>
      <c r="G3" s="5"/>
    </row>
    <row r="4" ht="12.75">
      <c r="B4" s="1" t="s">
        <v>170</v>
      </c>
    </row>
    <row r="6" spans="4:7" ht="12.75">
      <c r="D6" s="6" t="s">
        <v>52</v>
      </c>
      <c r="E6" s="6" t="s">
        <v>53</v>
      </c>
      <c r="F6" s="6" t="s">
        <v>52</v>
      </c>
      <c r="G6" s="6" t="s">
        <v>53</v>
      </c>
    </row>
    <row r="7" spans="4:7" ht="12.75">
      <c r="D7" s="7" t="s">
        <v>54</v>
      </c>
      <c r="E7" s="7" t="s">
        <v>55</v>
      </c>
      <c r="F7" s="7" t="s">
        <v>171</v>
      </c>
      <c r="G7" s="8" t="s">
        <v>171</v>
      </c>
    </row>
    <row r="8" spans="4:8" ht="12.75">
      <c r="D8" s="9" t="s">
        <v>172</v>
      </c>
      <c r="E8" s="9" t="s">
        <v>172</v>
      </c>
      <c r="F8" s="9" t="s">
        <v>56</v>
      </c>
      <c r="G8" s="9" t="s">
        <v>56</v>
      </c>
      <c r="H8" s="10"/>
    </row>
    <row r="9" spans="4:7" ht="12.75">
      <c r="D9" s="11" t="s">
        <v>57</v>
      </c>
      <c r="E9" s="11" t="s">
        <v>57</v>
      </c>
      <c r="F9" s="11" t="s">
        <v>57</v>
      </c>
      <c r="G9" s="11" t="s">
        <v>57</v>
      </c>
    </row>
    <row r="10" spans="3:7" ht="12.75">
      <c r="C10" s="12"/>
      <c r="D10" s="13"/>
      <c r="E10" s="13"/>
      <c r="F10" s="13"/>
      <c r="G10" s="13"/>
    </row>
    <row r="11" spans="2:7" ht="12.75">
      <c r="B11" s="2" t="s">
        <v>58</v>
      </c>
      <c r="C11" s="12"/>
      <c r="D11" s="14">
        <v>57796.52076039999</v>
      </c>
      <c r="E11" s="13">
        <v>325530</v>
      </c>
      <c r="F11" s="13">
        <v>297405.5207604</v>
      </c>
      <c r="G11" s="13">
        <v>905781</v>
      </c>
    </row>
    <row r="12" spans="3:7" ht="12.75">
      <c r="C12" s="12"/>
      <c r="D12" s="15"/>
      <c r="E12" s="13"/>
      <c r="F12" s="13"/>
      <c r="G12" s="13"/>
    </row>
    <row r="13" spans="2:7" ht="12.75">
      <c r="B13" s="2" t="s">
        <v>59</v>
      </c>
      <c r="C13" s="12"/>
      <c r="D13" s="105" t="s">
        <v>182</v>
      </c>
      <c r="E13" s="13">
        <v>-277049</v>
      </c>
      <c r="F13" s="13">
        <v>-528889</v>
      </c>
      <c r="G13" s="13">
        <v>-792552</v>
      </c>
    </row>
    <row r="14" spans="3:7" ht="12.75">
      <c r="C14" s="12"/>
      <c r="D14" s="13"/>
      <c r="E14" s="13"/>
      <c r="F14" s="13"/>
      <c r="G14" s="13"/>
    </row>
    <row r="15" spans="2:7" ht="12.75">
      <c r="B15" s="2" t="s">
        <v>60</v>
      </c>
      <c r="C15" s="12"/>
      <c r="D15" s="13">
        <v>0</v>
      </c>
      <c r="E15" s="13">
        <v>0</v>
      </c>
      <c r="F15" s="13">
        <v>-28000</v>
      </c>
      <c r="G15" s="13">
        <v>0</v>
      </c>
    </row>
    <row r="16" spans="3:7" ht="12.75">
      <c r="C16" s="12"/>
      <c r="D16" s="13"/>
      <c r="E16" s="13"/>
      <c r="F16" s="13"/>
      <c r="G16" s="13"/>
    </row>
    <row r="17" spans="2:7" ht="12.75">
      <c r="B17" s="2" t="s">
        <v>61</v>
      </c>
      <c r="C17" s="12"/>
      <c r="D17" s="13">
        <v>1774</v>
      </c>
      <c r="E17" s="13">
        <v>5818</v>
      </c>
      <c r="F17" s="13">
        <v>7351</v>
      </c>
      <c r="G17" s="13">
        <v>18062</v>
      </c>
    </row>
    <row r="18" spans="3:7" ht="4.5" customHeight="1">
      <c r="C18" s="12"/>
      <c r="D18" s="13"/>
      <c r="E18" s="13"/>
      <c r="F18" s="13"/>
      <c r="G18" s="13"/>
    </row>
    <row r="19" spans="2:7" ht="19.5" customHeight="1">
      <c r="B19" s="2" t="s">
        <v>62</v>
      </c>
      <c r="C19" s="12"/>
      <c r="D19" s="16">
        <v>-161461</v>
      </c>
      <c r="E19" s="16">
        <v>54299</v>
      </c>
      <c r="F19" s="16">
        <v>-252132</v>
      </c>
      <c r="G19" s="16">
        <v>131291</v>
      </c>
    </row>
    <row r="20" spans="3:7" ht="12.75" customHeight="1">
      <c r="C20" s="17" t="s">
        <v>21</v>
      </c>
      <c r="D20" s="13"/>
      <c r="E20" s="13"/>
      <c r="F20" s="13" t="s">
        <v>21</v>
      </c>
      <c r="G20" s="13"/>
    </row>
    <row r="21" spans="2:7" ht="12.75" customHeight="1">
      <c r="B21" s="2" t="s">
        <v>63</v>
      </c>
      <c r="D21" s="13">
        <v>-6317</v>
      </c>
      <c r="E21" s="13">
        <v>-7533</v>
      </c>
      <c r="F21" s="13">
        <v>-13530</v>
      </c>
      <c r="G21" s="13">
        <v>-15584</v>
      </c>
    </row>
    <row r="22" spans="4:7" ht="12.75">
      <c r="D22" s="13"/>
      <c r="E22" s="13"/>
      <c r="F22" s="13"/>
      <c r="G22" s="13"/>
    </row>
    <row r="23" spans="2:7" ht="12.75">
      <c r="B23" s="2" t="s">
        <v>64</v>
      </c>
      <c r="D23" s="13">
        <v>0</v>
      </c>
      <c r="E23" s="13">
        <v>721</v>
      </c>
      <c r="F23" s="13">
        <v>191</v>
      </c>
      <c r="G23" s="13">
        <v>721</v>
      </c>
    </row>
    <row r="24" spans="4:7" ht="4.5" customHeight="1">
      <c r="D24" s="18"/>
      <c r="E24" s="18"/>
      <c r="F24" s="18"/>
      <c r="G24" s="18"/>
    </row>
    <row r="25" spans="2:7" ht="19.5" customHeight="1">
      <c r="B25" s="2" t="s">
        <v>65</v>
      </c>
      <c r="D25" s="14">
        <v>-167778.33797211593</v>
      </c>
      <c r="E25" s="13">
        <v>47487</v>
      </c>
      <c r="F25" s="13">
        <v>-265471.33797211596</v>
      </c>
      <c r="G25" s="13">
        <v>116428</v>
      </c>
    </row>
    <row r="26" spans="4:7" ht="12.75">
      <c r="D26" s="15" t="s">
        <v>21</v>
      </c>
      <c r="E26" s="13"/>
      <c r="F26" s="13"/>
      <c r="G26" s="13"/>
    </row>
    <row r="27" spans="2:7" ht="12.75">
      <c r="B27" s="2" t="s">
        <v>31</v>
      </c>
      <c r="D27" s="14">
        <v>-4478.927363461218</v>
      </c>
      <c r="E27" s="13">
        <v>-16152</v>
      </c>
      <c r="F27" s="13">
        <v>-3846.927363461218</v>
      </c>
      <c r="G27" s="13">
        <v>-35671</v>
      </c>
    </row>
    <row r="28" spans="4:7" ht="4.5" customHeight="1">
      <c r="D28" s="19"/>
      <c r="E28" s="18"/>
      <c r="F28" s="18"/>
      <c r="G28" s="18"/>
    </row>
    <row r="29" spans="2:7" ht="19.5" customHeight="1">
      <c r="B29" s="2" t="s">
        <v>66</v>
      </c>
      <c r="D29" s="14">
        <v>-172257.26533557713</v>
      </c>
      <c r="E29" s="13">
        <v>31335</v>
      </c>
      <c r="F29" s="13">
        <v>-269318.2653355772</v>
      </c>
      <c r="G29" s="13">
        <v>80757</v>
      </c>
    </row>
    <row r="30" spans="4:7" ht="12.75">
      <c r="D30" s="15"/>
      <c r="E30" s="13"/>
      <c r="F30" s="13"/>
      <c r="G30" s="13"/>
    </row>
    <row r="31" spans="2:7" ht="12.75">
      <c r="B31" s="2" t="s">
        <v>67</v>
      </c>
      <c r="D31" s="14">
        <v>2263.001747180392</v>
      </c>
      <c r="E31" s="13">
        <v>478</v>
      </c>
      <c r="F31" s="13">
        <v>2263.001747180392</v>
      </c>
      <c r="G31" s="13">
        <v>1755</v>
      </c>
    </row>
    <row r="32" spans="4:7" ht="4.5" customHeight="1">
      <c r="D32" s="19"/>
      <c r="E32" s="18"/>
      <c r="F32" s="18"/>
      <c r="G32" s="18"/>
    </row>
    <row r="33" spans="2:7" ht="19.5" customHeight="1">
      <c r="B33" s="2" t="s">
        <v>68</v>
      </c>
      <c r="D33" s="20">
        <v>-169994.26358839675</v>
      </c>
      <c r="E33" s="16">
        <v>31813</v>
      </c>
      <c r="F33" s="16">
        <v>-267055.2635883968</v>
      </c>
      <c r="G33" s="16">
        <v>82512</v>
      </c>
    </row>
    <row r="34" spans="4:7" ht="4.5" customHeight="1">
      <c r="D34" s="19"/>
      <c r="E34" s="18"/>
      <c r="F34" s="18"/>
      <c r="G34" s="18"/>
    </row>
    <row r="35" spans="4:7" ht="12.75">
      <c r="D35" s="15"/>
      <c r="E35" s="13"/>
      <c r="F35" s="13"/>
      <c r="G35" s="13"/>
    </row>
    <row r="36" spans="2:7" ht="12.75">
      <c r="B36" s="2" t="s">
        <v>69</v>
      </c>
      <c r="D36" s="21">
        <v>-27.913947196260843</v>
      </c>
      <c r="E36" s="21">
        <v>5.520684562803361</v>
      </c>
      <c r="F36" s="21">
        <v>-43.851871051011464</v>
      </c>
      <c r="G36" s="21">
        <v>14.318760401283468</v>
      </c>
    </row>
    <row r="37" spans="4:7" ht="4.5" customHeight="1">
      <c r="D37" s="21"/>
      <c r="E37" s="21"/>
      <c r="F37" s="21"/>
      <c r="G37" s="21"/>
    </row>
    <row r="38" spans="2:7" s="22" customFormat="1" ht="12.75">
      <c r="B38" s="22" t="s">
        <v>70</v>
      </c>
      <c r="D38" s="23" t="s">
        <v>71</v>
      </c>
      <c r="E38" s="24">
        <v>5.382818159575132</v>
      </c>
      <c r="F38" s="23" t="s">
        <v>71</v>
      </c>
      <c r="G38" s="24">
        <v>13.490468126072447</v>
      </c>
    </row>
    <row r="39" spans="4:7" ht="4.5" customHeight="1">
      <c r="D39" s="25"/>
      <c r="E39" s="18"/>
      <c r="F39" s="18"/>
      <c r="G39" s="18"/>
    </row>
    <row r="40" spans="4:7" ht="12.75" customHeight="1">
      <c r="D40" s="26"/>
      <c r="E40" s="27"/>
      <c r="F40" s="27"/>
      <c r="G40" s="27"/>
    </row>
    <row r="41" spans="2:7" ht="12.75">
      <c r="B41" s="2" t="s">
        <v>72</v>
      </c>
      <c r="D41" s="28"/>
      <c r="E41" s="16"/>
      <c r="F41" s="16"/>
      <c r="G41" s="16"/>
    </row>
    <row r="42" spans="2:7" ht="12.75">
      <c r="B42" s="2" t="s">
        <v>73</v>
      </c>
      <c r="D42" s="13">
        <v>608994</v>
      </c>
      <c r="E42" s="13">
        <v>576251</v>
      </c>
      <c r="F42" s="13">
        <v>608994</v>
      </c>
      <c r="G42" s="13">
        <v>576251</v>
      </c>
    </row>
    <row r="43" spans="4:7" ht="4.5" customHeight="1">
      <c r="D43" s="18"/>
      <c r="E43" s="18"/>
      <c r="F43" s="18"/>
      <c r="G43" s="18"/>
    </row>
    <row r="44" ht="12.75">
      <c r="G44" s="29" t="s">
        <v>21</v>
      </c>
    </row>
    <row r="47" ht="12.75">
      <c r="C47" s="2" t="s">
        <v>74</v>
      </c>
    </row>
    <row r="48" ht="12.75">
      <c r="C48" s="2" t="s">
        <v>75</v>
      </c>
    </row>
    <row r="50" ht="12.75" hidden="1">
      <c r="B50" s="30" t="s">
        <v>76</v>
      </c>
    </row>
    <row r="51" ht="12.75" hidden="1"/>
    <row r="52" spans="2:7" ht="12.75" hidden="1">
      <c r="B52" s="99" t="s">
        <v>77</v>
      </c>
      <c r="C52" s="100"/>
      <c r="D52" s="100"/>
      <c r="E52" s="100"/>
      <c r="F52" s="100"/>
      <c r="G52" s="100"/>
    </row>
    <row r="53" spans="2:7" ht="12.75" hidden="1">
      <c r="B53" s="100"/>
      <c r="C53" s="100"/>
      <c r="D53" s="100"/>
      <c r="E53" s="100"/>
      <c r="F53" s="100"/>
      <c r="G53" s="100"/>
    </row>
    <row r="55" ht="12.75">
      <c r="B55" s="30" t="s">
        <v>76</v>
      </c>
    </row>
    <row r="56" spans="1:7" ht="12.75" customHeight="1">
      <c r="A56" s="60" t="s">
        <v>181</v>
      </c>
      <c r="B56" s="101" t="s">
        <v>180</v>
      </c>
      <c r="C56" s="102"/>
      <c r="D56" s="102"/>
      <c r="E56" s="102"/>
      <c r="F56" s="102"/>
      <c r="G56" s="102"/>
    </row>
    <row r="57" spans="2:7" ht="12.75" customHeight="1">
      <c r="B57" s="102"/>
      <c r="C57" s="102"/>
      <c r="D57" s="102"/>
      <c r="E57" s="102"/>
      <c r="F57" s="102"/>
      <c r="G57" s="102"/>
    </row>
    <row r="58" spans="2:7" ht="12.75" customHeight="1">
      <c r="B58" s="102"/>
      <c r="C58" s="102"/>
      <c r="D58" s="102"/>
      <c r="E58" s="102"/>
      <c r="F58" s="102"/>
      <c r="G58" s="102"/>
    </row>
    <row r="59" spans="2:7" ht="12.75" customHeight="1">
      <c r="B59" s="102"/>
      <c r="C59" s="102"/>
      <c r="D59" s="102"/>
      <c r="E59" s="102"/>
      <c r="F59" s="102"/>
      <c r="G59" s="102"/>
    </row>
    <row r="60" spans="2:7" ht="12.75" customHeight="1">
      <c r="B60" s="102"/>
      <c r="C60" s="102"/>
      <c r="D60" s="102"/>
      <c r="E60" s="102"/>
      <c r="F60" s="102"/>
      <c r="G60" s="102"/>
    </row>
    <row r="61" spans="2:7" ht="12.75" customHeight="1">
      <c r="B61" s="102"/>
      <c r="C61" s="102"/>
      <c r="D61" s="102"/>
      <c r="E61" s="102"/>
      <c r="F61" s="102"/>
      <c r="G61" s="102"/>
    </row>
    <row r="62" spans="2:7" ht="12.75" customHeight="1">
      <c r="B62" s="103"/>
      <c r="C62" s="103"/>
      <c r="D62" s="103"/>
      <c r="E62" s="103"/>
      <c r="F62" s="103"/>
      <c r="G62" s="103"/>
    </row>
    <row r="63" spans="2:7" ht="12.75" customHeight="1">
      <c r="B63" s="103"/>
      <c r="C63" s="103"/>
      <c r="D63" s="103"/>
      <c r="E63" s="103"/>
      <c r="F63" s="103"/>
      <c r="G63" s="103"/>
    </row>
    <row r="64" spans="2:7" ht="12.75" customHeight="1">
      <c r="B64" s="103"/>
      <c r="C64" s="103"/>
      <c r="D64" s="103"/>
      <c r="E64" s="103"/>
      <c r="F64" s="103"/>
      <c r="G64" s="103"/>
    </row>
  </sheetData>
  <mergeCells count="2">
    <mergeCell ref="B52:G53"/>
    <mergeCell ref="B56:G64"/>
  </mergeCells>
  <printOptions/>
  <pageMargins left="0.75" right="0.75" top="1" bottom="1" header="0.5" footer="0.5"/>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N68"/>
  <sheetViews>
    <sheetView workbookViewId="0" topLeftCell="A33">
      <selection activeCell="A33" sqref="A33"/>
    </sheetView>
  </sheetViews>
  <sheetFormatPr defaultColWidth="9.00390625" defaultRowHeight="15.75"/>
  <cols>
    <col min="1" max="2" width="2.625" style="97" customWidth="1"/>
    <col min="3" max="3" width="30.625" style="97" customWidth="1"/>
    <col min="4" max="4" width="10.625" style="91" customWidth="1"/>
    <col min="5" max="5" width="10.75390625" style="91" customWidth="1"/>
    <col min="6" max="9" width="10.625" style="91" customWidth="1"/>
    <col min="10" max="10" width="10.625" style="98" customWidth="1"/>
    <col min="11" max="11" width="10.625" style="91" customWidth="1"/>
    <col min="12" max="16384" width="11.25390625" style="2" customWidth="1"/>
  </cols>
  <sheetData>
    <row r="1" spans="1:11" ht="12.75">
      <c r="A1" s="2"/>
      <c r="B1" s="1" t="s">
        <v>0</v>
      </c>
      <c r="C1" s="2"/>
      <c r="D1" s="3"/>
      <c r="E1" s="3"/>
      <c r="F1" s="3"/>
      <c r="G1" s="3"/>
      <c r="H1" s="3"/>
      <c r="I1" s="3"/>
      <c r="J1" s="46"/>
      <c r="K1" s="3"/>
    </row>
    <row r="2" spans="1:11" ht="12.75">
      <c r="A2" s="2"/>
      <c r="B2" s="2"/>
      <c r="C2" s="2"/>
      <c r="D2" s="3"/>
      <c r="E2" s="3"/>
      <c r="F2" s="3"/>
      <c r="G2" s="3"/>
      <c r="H2" s="3"/>
      <c r="I2" s="3"/>
      <c r="J2" s="47"/>
      <c r="K2" s="3"/>
    </row>
    <row r="3" spans="1:11" ht="12.75">
      <c r="A3" s="2"/>
      <c r="B3" s="2"/>
      <c r="C3" s="1" t="s">
        <v>78</v>
      </c>
      <c r="D3" s="3"/>
      <c r="E3" s="3"/>
      <c r="F3" s="3"/>
      <c r="G3" s="3"/>
      <c r="H3" s="3"/>
      <c r="I3" s="3"/>
      <c r="J3" s="46"/>
      <c r="K3" s="3"/>
    </row>
    <row r="4" spans="1:11" ht="12.75">
      <c r="A4" s="2"/>
      <c r="B4" s="2"/>
      <c r="C4" s="1" t="s">
        <v>173</v>
      </c>
      <c r="D4" s="3"/>
      <c r="E4" s="3"/>
      <c r="F4" s="3"/>
      <c r="G4" s="3"/>
      <c r="H4" s="3"/>
      <c r="I4" s="3"/>
      <c r="J4" s="46"/>
      <c r="K4" s="3"/>
    </row>
    <row r="5" spans="4:11" s="31" customFormat="1" ht="12.75" customHeight="1">
      <c r="D5" s="36"/>
      <c r="E5" s="36"/>
      <c r="F5" s="104" t="s">
        <v>79</v>
      </c>
      <c r="G5" s="104"/>
      <c r="H5" s="104"/>
      <c r="I5" s="104"/>
      <c r="J5" s="48" t="s">
        <v>80</v>
      </c>
      <c r="K5" s="36"/>
    </row>
    <row r="6" spans="1:11" ht="12.75">
      <c r="A6" s="2"/>
      <c r="B6" s="2"/>
      <c r="C6" s="2"/>
      <c r="D6" s="3"/>
      <c r="E6" s="3"/>
      <c r="F6" s="3"/>
      <c r="G6" s="3"/>
      <c r="H6" s="3"/>
      <c r="I6" s="3"/>
      <c r="J6" s="48" t="s">
        <v>81</v>
      </c>
      <c r="K6" s="3"/>
    </row>
    <row r="7" spans="1:11" ht="6.75" customHeight="1">
      <c r="A7" s="2"/>
      <c r="B7" s="2"/>
      <c r="C7" s="2"/>
      <c r="D7" s="3"/>
      <c r="E7" s="3"/>
      <c r="F7" s="3"/>
      <c r="G7" s="3"/>
      <c r="H7" s="3"/>
      <c r="I7" s="3"/>
      <c r="J7" s="48"/>
      <c r="K7" s="3"/>
    </row>
    <row r="8" spans="1:11" ht="12.75">
      <c r="A8" s="2"/>
      <c r="B8" s="2"/>
      <c r="C8" s="2"/>
      <c r="D8" s="37" t="s">
        <v>82</v>
      </c>
      <c r="E8" s="37" t="s">
        <v>83</v>
      </c>
      <c r="F8" s="37" t="s">
        <v>84</v>
      </c>
      <c r="G8" s="37" t="s">
        <v>82</v>
      </c>
      <c r="H8" s="37" t="s">
        <v>85</v>
      </c>
      <c r="I8" s="37" t="s">
        <v>86</v>
      </c>
      <c r="J8" s="37" t="s">
        <v>87</v>
      </c>
      <c r="K8" s="3"/>
    </row>
    <row r="9" spans="1:11" ht="12.75">
      <c r="A9" s="2"/>
      <c r="B9" s="2"/>
      <c r="C9" s="2"/>
      <c r="D9" s="49" t="s">
        <v>84</v>
      </c>
      <c r="E9" s="49" t="s">
        <v>88</v>
      </c>
      <c r="F9" s="49" t="s">
        <v>81</v>
      </c>
      <c r="G9" s="49" t="s">
        <v>89</v>
      </c>
      <c r="H9" s="49" t="s">
        <v>90</v>
      </c>
      <c r="I9" s="37" t="s">
        <v>91</v>
      </c>
      <c r="J9" s="37" t="s">
        <v>92</v>
      </c>
      <c r="K9" s="49" t="s">
        <v>93</v>
      </c>
    </row>
    <row r="10" spans="1:11" ht="12.75">
      <c r="A10" s="2"/>
      <c r="B10" s="2"/>
      <c r="C10" s="50"/>
      <c r="D10" s="51"/>
      <c r="E10" s="51"/>
      <c r="F10" s="51"/>
      <c r="G10" s="51"/>
      <c r="H10" s="51" t="s">
        <v>81</v>
      </c>
      <c r="I10" s="51" t="s">
        <v>94</v>
      </c>
      <c r="J10" s="52"/>
      <c r="K10" s="51"/>
    </row>
    <row r="11" spans="1:14" ht="12.75">
      <c r="A11" s="2"/>
      <c r="B11" s="2"/>
      <c r="C11" s="53"/>
      <c r="D11" s="37" t="s">
        <v>95</v>
      </c>
      <c r="E11" s="37" t="s">
        <v>95</v>
      </c>
      <c r="F11" s="37" t="s">
        <v>95</v>
      </c>
      <c r="G11" s="37" t="s">
        <v>57</v>
      </c>
      <c r="H11" s="37" t="s">
        <v>57</v>
      </c>
      <c r="I11" s="37" t="s">
        <v>95</v>
      </c>
      <c r="J11" s="37" t="s">
        <v>57</v>
      </c>
      <c r="K11" s="37" t="s">
        <v>95</v>
      </c>
      <c r="N11" s="54"/>
    </row>
    <row r="12" spans="1:14" ht="12.75">
      <c r="A12" s="2"/>
      <c r="B12" s="2"/>
      <c r="C12" s="53"/>
      <c r="D12" s="37"/>
      <c r="E12" s="37"/>
      <c r="F12" s="37"/>
      <c r="G12" s="37"/>
      <c r="H12" s="37"/>
      <c r="I12" s="37"/>
      <c r="J12" s="37"/>
      <c r="K12" s="37"/>
      <c r="N12" s="54"/>
    </row>
    <row r="13" spans="1:14" ht="12.75">
      <c r="A13" s="2"/>
      <c r="B13" s="2"/>
      <c r="C13" s="50" t="s">
        <v>96</v>
      </c>
      <c r="D13" s="37"/>
      <c r="E13" s="37"/>
      <c r="F13" s="37"/>
      <c r="G13" s="37"/>
      <c r="H13" s="37"/>
      <c r="I13" s="37"/>
      <c r="J13" s="37"/>
      <c r="K13" s="37"/>
      <c r="N13" s="54"/>
    </row>
    <row r="14" spans="1:11" ht="12.75">
      <c r="A14" s="2"/>
      <c r="B14" s="2"/>
      <c r="C14" s="2"/>
      <c r="D14" s="3"/>
      <c r="E14" s="3"/>
      <c r="F14" s="3"/>
      <c r="G14" s="3"/>
      <c r="H14" s="3"/>
      <c r="I14" s="3"/>
      <c r="J14" s="46"/>
      <c r="K14" s="3"/>
    </row>
    <row r="15" spans="1:11" ht="12.75">
      <c r="A15" s="2"/>
      <c r="B15" s="2"/>
      <c r="C15" s="2" t="s">
        <v>97</v>
      </c>
      <c r="D15" s="3">
        <f>600290</f>
        <v>600290</v>
      </c>
      <c r="E15" s="3">
        <f>-23</f>
        <v>-23</v>
      </c>
      <c r="F15" s="3">
        <f>11201</f>
        <v>11201</v>
      </c>
      <c r="G15" s="3">
        <f>124551</f>
        <v>124551</v>
      </c>
      <c r="H15" s="3">
        <f>11773</f>
        <v>11773</v>
      </c>
      <c r="I15" s="3">
        <f>31816</f>
        <v>31816</v>
      </c>
      <c r="J15" s="3">
        <f>226410</f>
        <v>226410</v>
      </c>
      <c r="K15" s="3">
        <f>SUM(D15:J15)</f>
        <v>1006018</v>
      </c>
    </row>
    <row r="16" spans="1:11" ht="12.75">
      <c r="A16" s="2"/>
      <c r="B16" s="2"/>
      <c r="C16" s="2"/>
      <c r="D16" s="3"/>
      <c r="E16" s="3"/>
      <c r="F16" s="3"/>
      <c r="G16" s="3"/>
      <c r="H16" s="3"/>
      <c r="I16" s="3"/>
      <c r="J16" s="55"/>
      <c r="K16" s="3"/>
    </row>
    <row r="17" spans="1:11" ht="12.75">
      <c r="A17" s="2"/>
      <c r="B17" s="2"/>
      <c r="C17" s="56" t="s">
        <v>98</v>
      </c>
      <c r="D17" s="3">
        <f>16479</f>
        <v>16479</v>
      </c>
      <c r="E17" s="3">
        <v>0</v>
      </c>
      <c r="F17" s="3"/>
      <c r="G17" s="3"/>
      <c r="H17" s="3"/>
      <c r="I17" s="3"/>
      <c r="J17" s="55"/>
      <c r="K17" s="3">
        <f>SUM(D17:J17)</f>
        <v>16479</v>
      </c>
    </row>
    <row r="18" spans="1:11" ht="12.75">
      <c r="A18" s="2"/>
      <c r="B18" s="2"/>
      <c r="C18" s="2"/>
      <c r="D18" s="27"/>
      <c r="E18" s="27"/>
      <c r="F18" s="3"/>
      <c r="G18" s="27"/>
      <c r="H18" s="3"/>
      <c r="I18" s="3"/>
      <c r="J18" s="55"/>
      <c r="K18" s="3"/>
    </row>
    <row r="19" spans="1:11" ht="12.75">
      <c r="A19" s="2"/>
      <c r="B19" s="2"/>
      <c r="C19" s="56" t="s">
        <v>99</v>
      </c>
      <c r="D19" s="27">
        <f>6</f>
        <v>6</v>
      </c>
      <c r="E19" s="27">
        <v>0</v>
      </c>
      <c r="F19" s="3"/>
      <c r="G19" s="27"/>
      <c r="H19" s="3"/>
      <c r="I19" s="3"/>
      <c r="J19" s="55"/>
      <c r="K19" s="3">
        <f>SUM(D19:J19)</f>
        <v>6</v>
      </c>
    </row>
    <row r="20" spans="1:11" ht="12.75">
      <c r="A20" s="2"/>
      <c r="B20" s="2"/>
      <c r="C20" s="56"/>
      <c r="D20" s="3"/>
      <c r="E20" s="3"/>
      <c r="F20" s="3"/>
      <c r="G20" s="3"/>
      <c r="H20" s="3"/>
      <c r="I20" s="3"/>
      <c r="J20" s="55"/>
      <c r="K20" s="3"/>
    </row>
    <row r="21" spans="1:11" ht="12.75">
      <c r="A21" s="2"/>
      <c r="B21" s="2"/>
      <c r="C21" s="2" t="s">
        <v>100</v>
      </c>
      <c r="D21" s="3">
        <f>3093</f>
        <v>3093</v>
      </c>
      <c r="E21" s="3">
        <v>0</v>
      </c>
      <c r="F21" s="3">
        <v>0</v>
      </c>
      <c r="G21" s="3">
        <v>0</v>
      </c>
      <c r="H21" s="3">
        <v>0</v>
      </c>
      <c r="I21" s="3">
        <v>0</v>
      </c>
      <c r="J21" s="55">
        <v>0</v>
      </c>
      <c r="K21" s="3">
        <f>SUM(D21:J21)</f>
        <v>3093</v>
      </c>
    </row>
    <row r="22" spans="1:11" ht="12.75">
      <c r="A22" s="2"/>
      <c r="B22" s="2"/>
      <c r="C22" s="2"/>
      <c r="D22" s="3"/>
      <c r="E22" s="3"/>
      <c r="F22" s="3"/>
      <c r="G22" s="3"/>
      <c r="H22" s="3"/>
      <c r="I22" s="3"/>
      <c r="J22" s="55"/>
      <c r="K22" s="3"/>
    </row>
    <row r="23" spans="1:11" ht="12.75">
      <c r="A23" s="2"/>
      <c r="B23" s="2"/>
      <c r="C23" s="2" t="s">
        <v>101</v>
      </c>
      <c r="D23" s="3"/>
      <c r="E23" s="3"/>
      <c r="F23" s="3"/>
      <c r="G23" s="3"/>
      <c r="H23" s="3"/>
      <c r="I23" s="3"/>
      <c r="J23" s="55"/>
      <c r="K23" s="3"/>
    </row>
    <row r="24" spans="1:11" ht="12.75">
      <c r="A24" s="2"/>
      <c r="B24" s="2"/>
      <c r="C24" s="2" t="s">
        <v>102</v>
      </c>
      <c r="D24" s="3">
        <v>0</v>
      </c>
      <c r="E24" s="3">
        <f>-5701</f>
        <v>-5701</v>
      </c>
      <c r="F24" s="3"/>
      <c r="G24" s="3"/>
      <c r="H24" s="3"/>
      <c r="I24" s="3"/>
      <c r="J24" s="55"/>
      <c r="K24" s="3">
        <f>SUM(D24:J24)</f>
        <v>-5701</v>
      </c>
    </row>
    <row r="25" spans="1:11" ht="12.75">
      <c r="A25" s="2"/>
      <c r="B25" s="2"/>
      <c r="C25" s="2"/>
      <c r="D25" s="3"/>
      <c r="E25" s="3"/>
      <c r="F25" s="3"/>
      <c r="G25" s="3"/>
      <c r="H25" s="3"/>
      <c r="I25" s="3"/>
      <c r="J25" s="55"/>
      <c r="K25" s="3"/>
    </row>
    <row r="26" spans="1:11" ht="12.75">
      <c r="A26" s="2"/>
      <c r="B26" s="2"/>
      <c r="C26" s="2" t="s">
        <v>103</v>
      </c>
      <c r="D26" s="3">
        <f>0</f>
        <v>0</v>
      </c>
      <c r="E26" s="3">
        <f>5724</f>
        <v>5724</v>
      </c>
      <c r="F26" s="3">
        <f>0</f>
        <v>0</v>
      </c>
      <c r="G26" s="3">
        <v>0</v>
      </c>
      <c r="H26" s="3">
        <v>0</v>
      </c>
      <c r="I26" s="3">
        <f>0</f>
        <v>0</v>
      </c>
      <c r="J26" s="55">
        <v>0</v>
      </c>
      <c r="K26" s="3">
        <f>SUM(D26:J26)</f>
        <v>5724</v>
      </c>
    </row>
    <row r="27" spans="1:11" ht="12.75">
      <c r="A27" s="2"/>
      <c r="B27" s="2"/>
      <c r="C27" s="2"/>
      <c r="D27" s="3"/>
      <c r="E27" s="3"/>
      <c r="F27" s="3"/>
      <c r="G27" s="3"/>
      <c r="H27" s="3"/>
      <c r="I27" s="3"/>
      <c r="J27" s="55"/>
      <c r="K27" s="3"/>
    </row>
    <row r="28" spans="1:11" ht="12.75">
      <c r="A28" s="2"/>
      <c r="B28" s="2"/>
      <c r="C28" s="2" t="s">
        <v>104</v>
      </c>
      <c r="D28" s="3">
        <v>0</v>
      </c>
      <c r="E28" s="3">
        <v>0</v>
      </c>
      <c r="F28" s="3">
        <v>0</v>
      </c>
      <c r="G28" s="3">
        <v>0</v>
      </c>
      <c r="H28" s="3">
        <v>0</v>
      </c>
      <c r="I28" s="3">
        <v>0</v>
      </c>
      <c r="J28" s="55">
        <f>138</f>
        <v>138</v>
      </c>
      <c r="K28" s="3">
        <f>SUM(D28:J28)</f>
        <v>138</v>
      </c>
    </row>
    <row r="29" spans="1:11" ht="12.75">
      <c r="A29" s="2"/>
      <c r="B29" s="2"/>
      <c r="C29" s="2"/>
      <c r="D29" s="3"/>
      <c r="E29" s="3"/>
      <c r="F29" s="3"/>
      <c r="G29" s="3"/>
      <c r="H29" s="3"/>
      <c r="I29" s="3"/>
      <c r="J29" s="55"/>
      <c r="K29" s="3"/>
    </row>
    <row r="30" spans="1:11" ht="12.75">
      <c r="A30" s="2"/>
      <c r="B30" s="2"/>
      <c r="C30" s="2" t="s">
        <v>105</v>
      </c>
      <c r="D30" s="3">
        <v>0</v>
      </c>
      <c r="E30" s="3">
        <v>0</v>
      </c>
      <c r="F30" s="3">
        <v>0</v>
      </c>
      <c r="G30" s="3">
        <v>0</v>
      </c>
      <c r="H30" s="3">
        <v>0</v>
      </c>
      <c r="I30" s="3">
        <f>-13655</f>
        <v>-13655</v>
      </c>
      <c r="J30" s="55">
        <v>0</v>
      </c>
      <c r="K30" s="3">
        <f>SUM(D30:J30)</f>
        <v>-13655</v>
      </c>
    </row>
    <row r="31" spans="1:11" ht="12.75">
      <c r="A31" s="2"/>
      <c r="B31" s="2"/>
      <c r="C31" s="2"/>
      <c r="D31" s="3"/>
      <c r="E31" s="3"/>
      <c r="F31" s="3"/>
      <c r="G31" s="3"/>
      <c r="H31" s="3"/>
      <c r="I31" s="3"/>
      <c r="J31" s="55"/>
      <c r="K31" s="3"/>
    </row>
    <row r="32" spans="1:11" ht="12.75">
      <c r="A32" s="2"/>
      <c r="B32" s="2"/>
      <c r="C32" s="2" t="s">
        <v>106</v>
      </c>
      <c r="D32" s="3">
        <f>0</f>
        <v>0</v>
      </c>
      <c r="E32" s="3">
        <v>0</v>
      </c>
      <c r="F32" s="27">
        <v>0</v>
      </c>
      <c r="G32" s="3">
        <v>0</v>
      </c>
      <c r="H32" s="27">
        <f>-39</f>
        <v>-39</v>
      </c>
      <c r="I32" s="3">
        <f>0</f>
        <v>0</v>
      </c>
      <c r="J32" s="55">
        <v>0</v>
      </c>
      <c r="K32" s="3">
        <f>SUM(D32:J32)</f>
        <v>-39</v>
      </c>
    </row>
    <row r="33" spans="1:11" ht="12.75">
      <c r="A33" s="2"/>
      <c r="B33" s="2"/>
      <c r="C33" s="2"/>
      <c r="D33" s="3"/>
      <c r="E33" s="3"/>
      <c r="F33" s="27"/>
      <c r="G33" s="3"/>
      <c r="H33" s="27"/>
      <c r="I33" s="3"/>
      <c r="J33" s="55"/>
      <c r="K33" s="3"/>
    </row>
    <row r="34" spans="1:11" ht="12.75">
      <c r="A34" s="2"/>
      <c r="B34" s="2"/>
      <c r="C34" s="2" t="s">
        <v>107</v>
      </c>
      <c r="D34" s="27">
        <f>0</f>
        <v>0</v>
      </c>
      <c r="E34" s="27">
        <v>0</v>
      </c>
      <c r="F34" s="27">
        <f>0</f>
        <v>0</v>
      </c>
      <c r="G34" s="27">
        <v>0</v>
      </c>
      <c r="H34" s="27">
        <v>0</v>
      </c>
      <c r="I34" s="27">
        <f>0</f>
        <v>0</v>
      </c>
      <c r="J34" s="55">
        <f>92021</f>
        <v>92021</v>
      </c>
      <c r="K34" s="27">
        <f>SUM(D34:J34)</f>
        <v>92021</v>
      </c>
    </row>
    <row r="35" spans="1:11" ht="12.75">
      <c r="A35" s="2"/>
      <c r="B35" s="2"/>
      <c r="C35" s="2"/>
      <c r="D35" s="27"/>
      <c r="E35" s="27"/>
      <c r="F35" s="27"/>
      <c r="G35" s="27"/>
      <c r="H35" s="27"/>
      <c r="I35" s="27"/>
      <c r="J35" s="55"/>
      <c r="K35" s="27"/>
    </row>
    <row r="36" spans="1:11" ht="12.75">
      <c r="A36" s="2"/>
      <c r="B36" s="2"/>
      <c r="C36" s="2" t="s">
        <v>108</v>
      </c>
      <c r="D36" s="27">
        <v>0</v>
      </c>
      <c r="E36" s="27">
        <v>0</v>
      </c>
      <c r="F36" s="27">
        <v>0</v>
      </c>
      <c r="G36" s="27">
        <v>0</v>
      </c>
      <c r="H36" s="27">
        <v>0</v>
      </c>
      <c r="I36" s="27">
        <v>0</v>
      </c>
      <c r="J36" s="55">
        <f>-22510</f>
        <v>-22510</v>
      </c>
      <c r="K36" s="27">
        <f>SUM(D36:J36)</f>
        <v>-22510</v>
      </c>
    </row>
    <row r="37" spans="1:11" ht="12.75">
      <c r="A37" s="2"/>
      <c r="B37" s="2"/>
      <c r="C37" s="2"/>
      <c r="D37" s="34"/>
      <c r="E37" s="34"/>
      <c r="F37" s="34"/>
      <c r="G37" s="34"/>
      <c r="H37" s="34"/>
      <c r="I37" s="34"/>
      <c r="J37" s="57"/>
      <c r="K37" s="34"/>
    </row>
    <row r="38" spans="1:11" ht="12.75">
      <c r="A38" s="2"/>
      <c r="B38" s="2"/>
      <c r="C38" s="31" t="s">
        <v>109</v>
      </c>
      <c r="D38" s="58">
        <f aca="true" t="shared" si="0" ref="D38:K38">SUM(D15:D36)</f>
        <v>619868</v>
      </c>
      <c r="E38" s="58">
        <f t="shared" si="0"/>
        <v>0</v>
      </c>
      <c r="F38" s="58">
        <f t="shared" si="0"/>
        <v>11201</v>
      </c>
      <c r="G38" s="58">
        <f t="shared" si="0"/>
        <v>124551</v>
      </c>
      <c r="H38" s="58">
        <f t="shared" si="0"/>
        <v>11734</v>
      </c>
      <c r="I38" s="58">
        <f t="shared" si="0"/>
        <v>18161</v>
      </c>
      <c r="J38" s="58">
        <f t="shared" si="0"/>
        <v>296059</v>
      </c>
      <c r="K38" s="58">
        <f t="shared" si="0"/>
        <v>1081574</v>
      </c>
    </row>
    <row r="39" spans="1:12" ht="12.75">
      <c r="A39" s="2"/>
      <c r="B39" s="2"/>
      <c r="C39" s="2"/>
      <c r="D39" s="27"/>
      <c r="E39" s="27"/>
      <c r="F39" s="27"/>
      <c r="G39" s="27"/>
      <c r="H39" s="27"/>
      <c r="I39" s="27"/>
      <c r="J39" s="46"/>
      <c r="K39" s="27"/>
      <c r="L39" s="26"/>
    </row>
    <row r="40" spans="1:12" ht="12.75">
      <c r="A40" s="2"/>
      <c r="B40" s="2"/>
      <c r="C40" s="2"/>
      <c r="D40" s="27"/>
      <c r="E40" s="27"/>
      <c r="F40" s="27"/>
      <c r="G40" s="27"/>
      <c r="H40" s="27"/>
      <c r="I40" s="27"/>
      <c r="J40" s="46"/>
      <c r="K40" s="27"/>
      <c r="L40" s="26"/>
    </row>
    <row r="41" spans="1:12" ht="12.75">
      <c r="A41" s="2"/>
      <c r="B41" s="2"/>
      <c r="C41" s="50" t="s">
        <v>174</v>
      </c>
      <c r="D41" s="27"/>
      <c r="E41" s="27"/>
      <c r="F41" s="27"/>
      <c r="G41" s="27"/>
      <c r="H41" s="27"/>
      <c r="I41" s="27"/>
      <c r="J41" s="46"/>
      <c r="K41" s="27"/>
      <c r="L41" s="26"/>
    </row>
    <row r="42" spans="1:11" ht="12.75">
      <c r="A42" s="2"/>
      <c r="B42" s="2"/>
      <c r="C42" s="2"/>
      <c r="D42" s="3"/>
      <c r="E42" s="3"/>
      <c r="F42" s="3"/>
      <c r="G42" s="3"/>
      <c r="H42" s="3"/>
      <c r="I42" s="3"/>
      <c r="J42" s="55"/>
      <c r="K42" s="3"/>
    </row>
    <row r="43" spans="1:11" ht="12.75">
      <c r="A43" s="2"/>
      <c r="B43" s="2"/>
      <c r="C43" s="2" t="s">
        <v>109</v>
      </c>
      <c r="D43" s="3">
        <f aca="true" t="shared" si="1" ref="D43:J43">+D38</f>
        <v>619868</v>
      </c>
      <c r="E43" s="3">
        <f t="shared" si="1"/>
        <v>0</v>
      </c>
      <c r="F43" s="3">
        <f t="shared" si="1"/>
        <v>11201</v>
      </c>
      <c r="G43" s="3">
        <f t="shared" si="1"/>
        <v>124551</v>
      </c>
      <c r="H43" s="3">
        <f t="shared" si="1"/>
        <v>11734</v>
      </c>
      <c r="I43" s="3">
        <f t="shared" si="1"/>
        <v>18161</v>
      </c>
      <c r="J43" s="3">
        <f t="shared" si="1"/>
        <v>296059</v>
      </c>
      <c r="K43" s="3">
        <f>SUM(D43:J43)</f>
        <v>1081574</v>
      </c>
    </row>
    <row r="44" spans="1:11" ht="12.75">
      <c r="A44" s="2"/>
      <c r="B44" s="2"/>
      <c r="C44" s="2"/>
      <c r="D44" s="3"/>
      <c r="E44" s="3"/>
      <c r="F44" s="3"/>
      <c r="G44" s="3"/>
      <c r="H44" s="3"/>
      <c r="I44" s="3"/>
      <c r="J44" s="55"/>
      <c r="K44" s="3"/>
    </row>
    <row r="45" spans="1:11" ht="12.75">
      <c r="A45" s="2"/>
      <c r="B45" s="2"/>
      <c r="C45" s="2" t="s">
        <v>110</v>
      </c>
      <c r="D45" s="27">
        <v>0</v>
      </c>
      <c r="E45" s="27">
        <v>0</v>
      </c>
      <c r="F45" s="3">
        <v>0</v>
      </c>
      <c r="G45" s="27">
        <v>0</v>
      </c>
      <c r="H45" s="3">
        <v>0</v>
      </c>
      <c r="I45" s="3">
        <v>0</v>
      </c>
      <c r="J45" s="55">
        <f>-35835</f>
        <v>-35835</v>
      </c>
      <c r="K45" s="3">
        <f>SUM(D45:J45)</f>
        <v>-35835</v>
      </c>
    </row>
    <row r="46" spans="1:11" ht="12.75">
      <c r="A46" s="2"/>
      <c r="B46" s="2"/>
      <c r="C46" s="2"/>
      <c r="D46" s="34"/>
      <c r="E46" s="34"/>
      <c r="F46" s="34"/>
      <c r="G46" s="34"/>
      <c r="H46" s="34"/>
      <c r="I46" s="34"/>
      <c r="J46" s="57"/>
      <c r="K46" s="34"/>
    </row>
    <row r="47" spans="1:11" ht="12.75">
      <c r="A47" s="2"/>
      <c r="B47" s="2"/>
      <c r="C47" s="2" t="s">
        <v>168</v>
      </c>
      <c r="D47" s="3">
        <f>SUM(D43:D46)</f>
        <v>619868</v>
      </c>
      <c r="E47" s="3">
        <f aca="true" t="shared" si="2" ref="E47:K47">SUM(E43:E46)</f>
        <v>0</v>
      </c>
      <c r="F47" s="3">
        <f t="shared" si="2"/>
        <v>11201</v>
      </c>
      <c r="G47" s="3">
        <f t="shared" si="2"/>
        <v>124551</v>
      </c>
      <c r="H47" s="3">
        <f t="shared" si="2"/>
        <v>11734</v>
      </c>
      <c r="I47" s="3">
        <f t="shared" si="2"/>
        <v>18161</v>
      </c>
      <c r="J47" s="3">
        <f t="shared" si="2"/>
        <v>260224</v>
      </c>
      <c r="K47" s="3">
        <f t="shared" si="2"/>
        <v>1045739</v>
      </c>
    </row>
    <row r="48" spans="1:11" ht="12.75">
      <c r="A48" s="2"/>
      <c r="B48" s="2"/>
      <c r="C48" s="2"/>
      <c r="D48" s="3"/>
      <c r="E48" s="3"/>
      <c r="F48" s="3"/>
      <c r="G48" s="3"/>
      <c r="H48" s="3"/>
      <c r="I48" s="3"/>
      <c r="J48" s="55"/>
      <c r="K48" s="3"/>
    </row>
    <row r="49" spans="1:11" ht="12.75">
      <c r="A49" s="2"/>
      <c r="B49" s="2"/>
      <c r="C49" s="56" t="s">
        <v>98</v>
      </c>
      <c r="D49" s="27">
        <f>18496</f>
        <v>18496</v>
      </c>
      <c r="E49" s="27">
        <v>0</v>
      </c>
      <c r="F49" s="3">
        <v>0</v>
      </c>
      <c r="G49" s="27">
        <v>0</v>
      </c>
      <c r="H49" s="3">
        <v>0</v>
      </c>
      <c r="I49" s="3">
        <f>-18496</f>
        <v>-18496</v>
      </c>
      <c r="J49" s="55">
        <v>0</v>
      </c>
      <c r="K49" s="3">
        <f>SUM(D49:J49)</f>
        <v>0</v>
      </c>
    </row>
    <row r="50" spans="1:11" ht="12.75">
      <c r="A50" s="2"/>
      <c r="B50" s="2"/>
      <c r="C50" s="2"/>
      <c r="D50" s="27"/>
      <c r="E50" s="27"/>
      <c r="F50" s="3"/>
      <c r="G50" s="27"/>
      <c r="H50" s="3"/>
      <c r="I50" s="3"/>
      <c r="J50" s="55"/>
      <c r="K50" s="3"/>
    </row>
    <row r="51" spans="1:11" ht="12.75">
      <c r="A51" s="2"/>
      <c r="B51" s="2"/>
      <c r="C51" s="59" t="s">
        <v>111</v>
      </c>
      <c r="D51" s="27">
        <v>0</v>
      </c>
      <c r="E51" s="27">
        <v>0</v>
      </c>
      <c r="F51" s="3">
        <v>0</v>
      </c>
      <c r="G51" s="27">
        <v>0</v>
      </c>
      <c r="H51" s="3">
        <v>0</v>
      </c>
      <c r="I51" s="3">
        <f>987</f>
        <v>987</v>
      </c>
      <c r="J51" s="55">
        <v>0</v>
      </c>
      <c r="K51" s="3">
        <f>SUM(D51:J51)</f>
        <v>987</v>
      </c>
    </row>
    <row r="52" spans="1:11" ht="12.75">
      <c r="A52" s="2"/>
      <c r="B52" s="2"/>
      <c r="C52" s="2"/>
      <c r="D52" s="27"/>
      <c r="E52" s="27"/>
      <c r="F52" s="3"/>
      <c r="G52" s="27"/>
      <c r="H52" s="3"/>
      <c r="I52" s="3"/>
      <c r="J52" s="55"/>
      <c r="K52" s="3"/>
    </row>
    <row r="53" spans="1:11" ht="12.75">
      <c r="A53" s="2"/>
      <c r="B53" s="2"/>
      <c r="C53" s="2" t="s">
        <v>100</v>
      </c>
      <c r="D53" s="27">
        <f>1282</f>
        <v>1282</v>
      </c>
      <c r="E53" s="27">
        <v>0</v>
      </c>
      <c r="F53" s="3">
        <v>0</v>
      </c>
      <c r="G53" s="27">
        <v>0</v>
      </c>
      <c r="H53" s="3">
        <v>0</v>
      </c>
      <c r="I53" s="3">
        <v>0</v>
      </c>
      <c r="J53" s="55">
        <v>0</v>
      </c>
      <c r="K53" s="3">
        <f>SUM(D53:J53)</f>
        <v>1282</v>
      </c>
    </row>
    <row r="54" spans="1:11" ht="12.75">
      <c r="A54" s="2"/>
      <c r="B54" s="2"/>
      <c r="C54" s="2"/>
      <c r="D54" s="27"/>
      <c r="E54" s="27"/>
      <c r="F54" s="3"/>
      <c r="G54" s="27"/>
      <c r="H54" s="3"/>
      <c r="I54" s="3"/>
      <c r="J54" s="55"/>
      <c r="K54" s="3"/>
    </row>
    <row r="55" spans="1:11" ht="12.75">
      <c r="A55" s="2"/>
      <c r="B55" s="2"/>
      <c r="C55" s="2" t="s">
        <v>101</v>
      </c>
      <c r="D55" s="27"/>
      <c r="E55" s="27"/>
      <c r="F55" s="3"/>
      <c r="G55" s="27"/>
      <c r="H55" s="3"/>
      <c r="I55" s="3"/>
      <c r="J55" s="55"/>
      <c r="K55" s="3"/>
    </row>
    <row r="56" spans="1:11" ht="12.75">
      <c r="A56" s="2"/>
      <c r="B56" s="2"/>
      <c r="C56" s="2" t="s">
        <v>102</v>
      </c>
      <c r="D56" s="27">
        <v>0</v>
      </c>
      <c r="E56" s="27">
        <f>-844</f>
        <v>-844</v>
      </c>
      <c r="F56" s="3">
        <v>0</v>
      </c>
      <c r="G56" s="27">
        <v>0</v>
      </c>
      <c r="H56" s="3">
        <v>0</v>
      </c>
      <c r="I56" s="3">
        <v>0</v>
      </c>
      <c r="J56" s="55">
        <v>0</v>
      </c>
      <c r="K56" s="3">
        <f>SUM(D56:J56)</f>
        <v>-844</v>
      </c>
    </row>
    <row r="57" spans="1:11" ht="12.75">
      <c r="A57" s="2"/>
      <c r="B57" s="2"/>
      <c r="C57" s="60"/>
      <c r="D57" s="3"/>
      <c r="E57" s="3"/>
      <c r="F57" s="27"/>
      <c r="G57" s="3"/>
      <c r="H57" s="27"/>
      <c r="I57" s="3"/>
      <c r="J57" s="55"/>
      <c r="K57" s="3"/>
    </row>
    <row r="58" spans="1:11" ht="12.75">
      <c r="A58" s="2"/>
      <c r="B58" s="2"/>
      <c r="C58" s="2" t="s">
        <v>106</v>
      </c>
      <c r="D58" s="3"/>
      <c r="E58" s="27">
        <v>0</v>
      </c>
      <c r="F58" s="3">
        <v>0</v>
      </c>
      <c r="G58" s="27">
        <v>0</v>
      </c>
      <c r="H58" s="3">
        <v>8725</v>
      </c>
      <c r="I58" s="3">
        <v>0</v>
      </c>
      <c r="J58" s="55">
        <v>0</v>
      </c>
      <c r="K58" s="3">
        <f>SUM(D58:J58)</f>
        <v>8725</v>
      </c>
    </row>
    <row r="59" spans="1:11" ht="12.75">
      <c r="A59" s="2"/>
      <c r="B59" s="2"/>
      <c r="C59" s="60"/>
      <c r="D59" s="3"/>
      <c r="E59" s="3"/>
      <c r="F59" s="27"/>
      <c r="G59" s="3"/>
      <c r="H59" s="27"/>
      <c r="I59" s="3"/>
      <c r="J59" s="55"/>
      <c r="K59" s="3"/>
    </row>
    <row r="60" spans="3:11" s="26" customFormat="1" ht="12.75">
      <c r="C60" s="26" t="s">
        <v>112</v>
      </c>
      <c r="D60" s="27">
        <v>0</v>
      </c>
      <c r="E60" s="27">
        <v>0</v>
      </c>
      <c r="F60" s="3">
        <v>0</v>
      </c>
      <c r="G60" s="27">
        <v>0</v>
      </c>
      <c r="H60" s="3">
        <v>0</v>
      </c>
      <c r="I60" s="3">
        <v>0</v>
      </c>
      <c r="J60" s="55">
        <f>-267055</f>
        <v>-267055</v>
      </c>
      <c r="K60" s="3">
        <f>SUM(D60:J60)</f>
        <v>-267055</v>
      </c>
    </row>
    <row r="61" spans="1:11" ht="12.75">
      <c r="A61" s="2"/>
      <c r="B61" s="2"/>
      <c r="C61" s="26"/>
      <c r="D61" s="34"/>
      <c r="E61" s="34"/>
      <c r="F61" s="34"/>
      <c r="G61" s="34"/>
      <c r="H61" s="34"/>
      <c r="I61" s="34"/>
      <c r="J61" s="34"/>
      <c r="K61" s="34"/>
    </row>
    <row r="62" spans="1:11" ht="12.75">
      <c r="A62" s="2"/>
      <c r="B62" s="2"/>
      <c r="C62" s="31" t="s">
        <v>175</v>
      </c>
      <c r="D62" s="58">
        <f>SUM(D47:D61)</f>
        <v>639646</v>
      </c>
      <c r="E62" s="58">
        <f aca="true" t="shared" si="3" ref="E62:K62">SUM(E47:E61)</f>
        <v>-844</v>
      </c>
      <c r="F62" s="58">
        <f t="shared" si="3"/>
        <v>11201</v>
      </c>
      <c r="G62" s="58">
        <f t="shared" si="3"/>
        <v>124551</v>
      </c>
      <c r="H62" s="58">
        <f t="shared" si="3"/>
        <v>20459</v>
      </c>
      <c r="I62" s="58">
        <f t="shared" si="3"/>
        <v>652</v>
      </c>
      <c r="J62" s="58">
        <f t="shared" si="3"/>
        <v>-6831</v>
      </c>
      <c r="K62" s="58">
        <f t="shared" si="3"/>
        <v>788834</v>
      </c>
    </row>
    <row r="63" spans="1:11" ht="12.75">
      <c r="A63" s="2"/>
      <c r="B63" s="2"/>
      <c r="C63" s="2"/>
      <c r="D63" s="3"/>
      <c r="E63" s="3"/>
      <c r="F63" s="3"/>
      <c r="G63" s="3"/>
      <c r="H63" s="3"/>
      <c r="I63" s="3"/>
      <c r="J63" s="3"/>
      <c r="K63" s="3"/>
    </row>
    <row r="64" spans="1:11" ht="12.75">
      <c r="A64" s="2"/>
      <c r="B64" s="2"/>
      <c r="C64" s="2"/>
      <c r="D64" s="3"/>
      <c r="E64" s="3"/>
      <c r="F64" s="3"/>
      <c r="G64" s="3"/>
      <c r="H64" s="3"/>
      <c r="I64" s="3"/>
      <c r="J64" s="46"/>
      <c r="K64" s="3"/>
    </row>
    <row r="65" spans="1:11" ht="12.75">
      <c r="A65" s="2"/>
      <c r="B65" s="2"/>
      <c r="C65" s="2"/>
      <c r="D65" s="3"/>
      <c r="E65" s="3"/>
      <c r="F65" s="3"/>
      <c r="G65" s="3"/>
      <c r="H65" s="3"/>
      <c r="I65" s="3"/>
      <c r="J65" s="46"/>
      <c r="K65" s="3"/>
    </row>
    <row r="66" spans="1:11" ht="12.75">
      <c r="A66" s="2"/>
      <c r="B66" s="2"/>
      <c r="C66" s="2"/>
      <c r="D66" s="3"/>
      <c r="E66" s="3"/>
      <c r="F66" s="3"/>
      <c r="G66" s="3"/>
      <c r="H66" s="3"/>
      <c r="I66" s="3"/>
      <c r="J66" s="46"/>
      <c r="K66" s="3"/>
    </row>
    <row r="67" spans="1:11" ht="12.75">
      <c r="A67" s="2"/>
      <c r="B67" s="2"/>
      <c r="C67" s="2"/>
      <c r="D67" s="2" t="s">
        <v>113</v>
      </c>
      <c r="E67" s="2"/>
      <c r="F67" s="3"/>
      <c r="G67" s="2"/>
      <c r="H67" s="3"/>
      <c r="I67" s="3"/>
      <c r="J67" s="46"/>
      <c r="K67" s="3"/>
    </row>
    <row r="68" spans="1:11" ht="12.75">
      <c r="A68" s="2"/>
      <c r="B68" s="2"/>
      <c r="C68" s="2"/>
      <c r="D68" s="2" t="s">
        <v>50</v>
      </c>
      <c r="E68" s="2"/>
      <c r="F68" s="3"/>
      <c r="G68" s="2"/>
      <c r="H68" s="3"/>
      <c r="I68" s="3"/>
      <c r="J68" s="46"/>
      <c r="K68" s="3"/>
    </row>
  </sheetData>
  <mergeCells count="1">
    <mergeCell ref="F5:I5"/>
  </mergeCells>
  <printOptions horizontalCentered="1"/>
  <pageMargins left="0.75" right="0.75" top="1" bottom="1" header="0.5" footer="0.5"/>
  <pageSetup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N53"/>
  <sheetViews>
    <sheetView workbookViewId="0" topLeftCell="A32">
      <selection activeCell="A1" sqref="A1"/>
    </sheetView>
  </sheetViews>
  <sheetFormatPr defaultColWidth="9.00390625" defaultRowHeight="15.75"/>
  <cols>
    <col min="1" max="1" width="1.625" style="2" customWidth="1"/>
    <col min="2" max="2" width="3.625" style="33" customWidth="1"/>
    <col min="3" max="3" width="2.625" style="2" customWidth="1"/>
    <col min="4" max="4" width="25.25390625" style="2" customWidth="1"/>
    <col min="5" max="5" width="15.625" style="37" customWidth="1"/>
    <col min="6" max="6" width="1.625" style="3" customWidth="1"/>
    <col min="7" max="7" width="10.875" style="37" customWidth="1"/>
    <col min="8" max="8" width="1.625" style="3" customWidth="1"/>
    <col min="9" max="9" width="10.625" style="37" customWidth="1"/>
    <col min="10" max="10" width="1.625" style="3" customWidth="1"/>
    <col min="11" max="11" width="10.625" style="3" customWidth="1"/>
    <col min="12" max="12" width="0.875" style="3" customWidth="1"/>
    <col min="13" max="13" width="15.625" style="3" customWidth="1"/>
    <col min="14" max="15" width="12.625" style="2" customWidth="1"/>
    <col min="16" max="16384" width="9.00390625" style="2" customWidth="1"/>
  </cols>
  <sheetData>
    <row r="2" spans="2:13" s="31" customFormat="1" ht="12.75">
      <c r="B2" s="32">
        <v>9</v>
      </c>
      <c r="C2" s="1" t="s">
        <v>114</v>
      </c>
      <c r="D2" s="1"/>
      <c r="E2" s="35"/>
      <c r="F2" s="36"/>
      <c r="G2" s="35"/>
      <c r="H2" s="36"/>
      <c r="I2" s="35"/>
      <c r="J2" s="36"/>
      <c r="K2" s="36"/>
      <c r="L2" s="36"/>
      <c r="M2" s="36"/>
    </row>
    <row r="3" ht="12.75">
      <c r="M3" s="38"/>
    </row>
    <row r="4" spans="2:13" s="31" customFormat="1" ht="12.75">
      <c r="B4" s="32" t="s">
        <v>115</v>
      </c>
      <c r="C4" s="1" t="s">
        <v>116</v>
      </c>
      <c r="D4" s="1"/>
      <c r="E4" s="35"/>
      <c r="F4" s="36"/>
      <c r="G4" s="35"/>
      <c r="H4" s="36"/>
      <c r="I4" s="35"/>
      <c r="J4" s="36"/>
      <c r="K4" s="36"/>
      <c r="L4" s="36"/>
      <c r="M4" s="38"/>
    </row>
    <row r="5" spans="6:13" ht="12.75">
      <c r="F5" s="37"/>
      <c r="G5" s="35" t="s">
        <v>117</v>
      </c>
      <c r="H5" s="37"/>
      <c r="J5" s="37"/>
      <c r="K5" s="37"/>
      <c r="L5" s="37"/>
      <c r="M5" s="37"/>
    </row>
    <row r="6" spans="5:13" s="32" customFormat="1" ht="12.75">
      <c r="E6" s="35" t="s">
        <v>118</v>
      </c>
      <c r="F6" s="35"/>
      <c r="G6" s="35" t="s">
        <v>119</v>
      </c>
      <c r="H6" s="35"/>
      <c r="I6" s="35" t="s">
        <v>120</v>
      </c>
      <c r="J6" s="35"/>
      <c r="K6" s="35"/>
      <c r="L6" s="35"/>
      <c r="M6" s="35"/>
    </row>
    <row r="7" spans="5:13" s="32" customFormat="1" ht="12.75">
      <c r="E7" s="35" t="s">
        <v>121</v>
      </c>
      <c r="F7" s="35"/>
      <c r="G7" s="35" t="s">
        <v>122</v>
      </c>
      <c r="H7" s="35"/>
      <c r="I7" s="35" t="s">
        <v>123</v>
      </c>
      <c r="J7" s="35"/>
      <c r="K7" s="35" t="s">
        <v>124</v>
      </c>
      <c r="L7" s="35"/>
      <c r="M7" s="35" t="s">
        <v>125</v>
      </c>
    </row>
    <row r="8" spans="5:13" s="32" customFormat="1" ht="12.75">
      <c r="E8" s="35" t="s">
        <v>57</v>
      </c>
      <c r="F8" s="35"/>
      <c r="G8" s="35" t="s">
        <v>57</v>
      </c>
      <c r="H8" s="35"/>
      <c r="I8" s="35" t="s">
        <v>57</v>
      </c>
      <c r="J8" s="35"/>
      <c r="K8" s="35" t="s">
        <v>57</v>
      </c>
      <c r="L8" s="35"/>
      <c r="M8" s="35" t="s">
        <v>57</v>
      </c>
    </row>
    <row r="10" ht="12.75">
      <c r="C10" s="31" t="s">
        <v>126</v>
      </c>
    </row>
    <row r="12" spans="4:13" ht="12.75">
      <c r="D12" s="2" t="s">
        <v>127</v>
      </c>
      <c r="E12" s="39">
        <v>284250.985</v>
      </c>
      <c r="F12" s="39"/>
      <c r="G12" s="39">
        <v>13154.535760399998</v>
      </c>
      <c r="H12" s="39"/>
      <c r="I12" s="39">
        <v>297405.5207604</v>
      </c>
      <c r="J12" s="39"/>
      <c r="K12" s="39">
        <v>0</v>
      </c>
      <c r="L12" s="39"/>
      <c r="M12" s="39">
        <v>297405.5207604</v>
      </c>
    </row>
    <row r="13" spans="5:13" ht="12.75">
      <c r="E13" s="39"/>
      <c r="F13" s="39"/>
      <c r="G13" s="39"/>
      <c r="H13" s="39"/>
      <c r="I13" s="39"/>
      <c r="J13" s="39"/>
      <c r="K13" s="39"/>
      <c r="L13" s="39"/>
      <c r="M13" s="39"/>
    </row>
    <row r="14" spans="4:13" ht="12.75">
      <c r="D14" s="2" t="s">
        <v>128</v>
      </c>
      <c r="E14" s="39"/>
      <c r="F14" s="39"/>
      <c r="G14" s="39"/>
      <c r="H14" s="39"/>
      <c r="I14" s="39">
        <v>0</v>
      </c>
      <c r="J14" s="39"/>
      <c r="K14" s="39">
        <v>0</v>
      </c>
      <c r="L14" s="39"/>
      <c r="M14" s="39">
        <v>0</v>
      </c>
    </row>
    <row r="15" spans="5:13" ht="12.75">
      <c r="E15" s="39"/>
      <c r="F15" s="39"/>
      <c r="G15" s="39"/>
      <c r="H15" s="39"/>
      <c r="I15" s="39"/>
      <c r="J15" s="39"/>
      <c r="K15" s="39"/>
      <c r="L15" s="39"/>
      <c r="M15" s="39"/>
    </row>
    <row r="16" spans="4:13" ht="12.75">
      <c r="D16" s="2" t="s">
        <v>129</v>
      </c>
      <c r="E16" s="40">
        <v>284250.985</v>
      </c>
      <c r="F16" s="40" t="s">
        <v>21</v>
      </c>
      <c r="G16" s="40">
        <v>13154.535760399998</v>
      </c>
      <c r="H16" s="40" t="s">
        <v>21</v>
      </c>
      <c r="I16" s="40">
        <v>297405.5207604</v>
      </c>
      <c r="J16" s="40">
        <v>0</v>
      </c>
      <c r="K16" s="40">
        <v>0</v>
      </c>
      <c r="L16" s="40">
        <v>0</v>
      </c>
      <c r="M16" s="40">
        <v>297405.5207604</v>
      </c>
    </row>
    <row r="17" spans="5:13" ht="12.75">
      <c r="E17" s="39"/>
      <c r="F17" s="39"/>
      <c r="G17" s="39"/>
      <c r="H17" s="39"/>
      <c r="I17" s="39"/>
      <c r="J17" s="39"/>
      <c r="K17" s="39"/>
      <c r="L17" s="39"/>
      <c r="M17" s="39" t="s">
        <v>21</v>
      </c>
    </row>
    <row r="18" spans="3:13" ht="12.75">
      <c r="C18" s="31" t="s">
        <v>130</v>
      </c>
      <c r="E18" s="39"/>
      <c r="F18" s="39"/>
      <c r="G18" s="39"/>
      <c r="H18" s="39"/>
      <c r="I18" s="39"/>
      <c r="J18" s="39"/>
      <c r="K18" s="39"/>
      <c r="L18" s="39"/>
      <c r="M18" s="39"/>
    </row>
    <row r="19" spans="5:13" ht="12.75">
      <c r="E19" s="39"/>
      <c r="F19" s="39"/>
      <c r="G19" s="39"/>
      <c r="H19" s="39"/>
      <c r="I19" s="39" t="s">
        <v>21</v>
      </c>
      <c r="J19" s="39"/>
      <c r="K19" s="39"/>
      <c r="L19" s="39"/>
      <c r="M19" s="39" t="s">
        <v>21</v>
      </c>
    </row>
    <row r="20" spans="4:13" ht="12.75">
      <c r="D20" s="2" t="s">
        <v>131</v>
      </c>
      <c r="E20" s="39">
        <v>-246241.79985431608</v>
      </c>
      <c r="F20" s="39"/>
      <c r="G20" s="39">
        <v>-5699.347144</v>
      </c>
      <c r="H20" s="39"/>
      <c r="I20" s="39">
        <v>-251941.14699831608</v>
      </c>
      <c r="J20" s="39"/>
      <c r="K20" s="39"/>
      <c r="L20" s="39"/>
      <c r="M20" s="39">
        <v>-251941.14699831608</v>
      </c>
    </row>
    <row r="21" spans="4:13" ht="12.75">
      <c r="D21" s="2" t="s">
        <v>132</v>
      </c>
      <c r="E21" s="39">
        <v>2037.89333</v>
      </c>
      <c r="F21" s="39"/>
      <c r="G21" s="39">
        <v>0</v>
      </c>
      <c r="H21" s="39"/>
      <c r="I21" s="39">
        <v>2037.89333</v>
      </c>
      <c r="J21" s="39"/>
      <c r="K21" s="39"/>
      <c r="L21" s="39"/>
      <c r="M21" s="39">
        <v>2037.89333</v>
      </c>
    </row>
    <row r="22" spans="4:13" ht="12.75">
      <c r="D22" s="2" t="s">
        <v>133</v>
      </c>
      <c r="E22" s="39">
        <v>-13377.305330000001</v>
      </c>
      <c r="F22" s="39"/>
      <c r="G22" s="39">
        <v>-2190.7789737999997</v>
      </c>
      <c r="H22" s="39"/>
      <c r="I22" s="39">
        <v>-15568.0843038</v>
      </c>
      <c r="J22" s="39"/>
      <c r="K22" s="39"/>
      <c r="L22" s="39"/>
      <c r="M22" s="41">
        <v>-15568.0843038</v>
      </c>
    </row>
    <row r="23" spans="4:13" ht="12.75">
      <c r="D23" s="2" t="s">
        <v>134</v>
      </c>
      <c r="E23" s="40">
        <v>-257581.2118543161</v>
      </c>
      <c r="F23" s="40"/>
      <c r="G23" s="40">
        <v>-7890.1261178</v>
      </c>
      <c r="H23" s="40"/>
      <c r="I23" s="40">
        <v>-265471.3379721161</v>
      </c>
      <c r="J23" s="40"/>
      <c r="K23" s="40">
        <v>0</v>
      </c>
      <c r="L23" s="40"/>
      <c r="M23" s="42">
        <v>-265471.3379721161</v>
      </c>
    </row>
    <row r="25" spans="4:13" ht="12.75">
      <c r="D25" s="2" t="s">
        <v>135</v>
      </c>
      <c r="I25" s="37" t="s">
        <v>21</v>
      </c>
      <c r="M25" s="42">
        <v>-265471.3379721161</v>
      </c>
    </row>
    <row r="26" spans="9:13" ht="12.75">
      <c r="I26" s="37" t="s">
        <v>21</v>
      </c>
      <c r="M26" s="42"/>
    </row>
    <row r="27" spans="4:13" ht="12.75">
      <c r="D27" s="2" t="s">
        <v>136</v>
      </c>
      <c r="M27" s="39">
        <v>-3846.927363461218</v>
      </c>
    </row>
    <row r="28" ht="12.75">
      <c r="M28" s="39"/>
    </row>
    <row r="29" spans="4:13" ht="13.5" thickBot="1">
      <c r="D29" s="2" t="s">
        <v>137</v>
      </c>
      <c r="M29" s="43">
        <v>-269318.2653355773</v>
      </c>
    </row>
    <row r="30" ht="12.75">
      <c r="M30" s="39" t="s">
        <v>21</v>
      </c>
    </row>
    <row r="31" ht="12.75">
      <c r="M31" s="39"/>
    </row>
    <row r="32" spans="3:13" ht="12.75">
      <c r="C32" s="31" t="s">
        <v>138</v>
      </c>
      <c r="M32" s="39"/>
    </row>
    <row r="33" spans="4:13" ht="12.75">
      <c r="D33" s="2" t="s">
        <v>139</v>
      </c>
      <c r="E33" s="39">
        <v>0</v>
      </c>
      <c r="F33" s="39"/>
      <c r="G33" s="39">
        <v>0</v>
      </c>
      <c r="H33" s="39"/>
      <c r="I33" s="39">
        <v>0</v>
      </c>
      <c r="J33" s="39"/>
      <c r="K33" s="39">
        <v>0</v>
      </c>
      <c r="L33" s="39"/>
      <c r="M33" s="39">
        <v>0</v>
      </c>
    </row>
    <row r="34" spans="4:13" ht="12.75">
      <c r="D34" s="2" t="s">
        <v>140</v>
      </c>
      <c r="E34" s="39">
        <v>174.3501199999994</v>
      </c>
      <c r="F34" s="39"/>
      <c r="G34" s="39">
        <v>2769.88997997</v>
      </c>
      <c r="H34" s="39"/>
      <c r="I34" s="39">
        <v>2944.2400999699994</v>
      </c>
      <c r="J34" s="39"/>
      <c r="K34" s="39">
        <v>0</v>
      </c>
      <c r="L34" s="39"/>
      <c r="M34" s="39">
        <v>2944.2400999699994</v>
      </c>
    </row>
    <row r="35" spans="4:13" ht="12.75">
      <c r="D35" s="2" t="s">
        <v>141</v>
      </c>
      <c r="E35" s="39"/>
      <c r="F35" s="39"/>
      <c r="G35" s="39"/>
      <c r="H35" s="39"/>
      <c r="I35" s="39"/>
      <c r="J35" s="39"/>
      <c r="K35" s="39"/>
      <c r="L35" s="39"/>
      <c r="M35" s="39"/>
    </row>
    <row r="36" spans="4:13" ht="12.75">
      <c r="D36" s="2" t="s">
        <v>142</v>
      </c>
      <c r="E36" s="39">
        <v>0</v>
      </c>
      <c r="F36" s="39"/>
      <c r="G36" s="39">
        <v>0</v>
      </c>
      <c r="H36" s="39"/>
      <c r="I36" s="39">
        <v>0</v>
      </c>
      <c r="J36" s="39"/>
      <c r="K36" s="39">
        <v>0</v>
      </c>
      <c r="L36" s="39"/>
      <c r="M36" s="39">
        <v>0</v>
      </c>
    </row>
    <row r="37" ht="12.75">
      <c r="M37" s="39"/>
    </row>
    <row r="38" spans="3:13" ht="12.75">
      <c r="C38" s="31" t="s">
        <v>143</v>
      </c>
      <c r="M38" s="39"/>
    </row>
    <row r="39" spans="3:13" ht="12.75">
      <c r="C39" s="31" t="s">
        <v>144</v>
      </c>
      <c r="M39" s="39"/>
    </row>
    <row r="40" spans="4:14" ht="13.5" thickBot="1">
      <c r="D40" s="2" t="s">
        <v>145</v>
      </c>
      <c r="E40" s="39">
        <v>3104263.6031948277</v>
      </c>
      <c r="F40" s="39"/>
      <c r="G40" s="39">
        <v>167939.63341399998</v>
      </c>
      <c r="H40" s="39"/>
      <c r="I40" s="39">
        <v>3272203.2366088275</v>
      </c>
      <c r="J40" s="39"/>
      <c r="K40" s="39">
        <v>0</v>
      </c>
      <c r="L40" s="39"/>
      <c r="M40" s="44">
        <v>3272203.2366088275</v>
      </c>
      <c r="N40" s="45"/>
    </row>
    <row r="41" spans="5:14" ht="12.75">
      <c r="E41" s="39"/>
      <c r="F41" s="39"/>
      <c r="G41" s="39"/>
      <c r="H41" s="39"/>
      <c r="I41" s="39"/>
      <c r="J41" s="39"/>
      <c r="K41" s="39"/>
      <c r="L41" s="39"/>
      <c r="M41" s="39" t="s">
        <v>21</v>
      </c>
      <c r="N41" s="39"/>
    </row>
    <row r="42" spans="3:14" ht="12.75">
      <c r="C42" s="31" t="s">
        <v>146</v>
      </c>
      <c r="E42" s="39"/>
      <c r="F42" s="39"/>
      <c r="G42" s="39"/>
      <c r="H42" s="39"/>
      <c r="I42" s="39"/>
      <c r="J42" s="39"/>
      <c r="K42" s="39"/>
      <c r="L42" s="39"/>
      <c r="M42" s="39" t="s">
        <v>21</v>
      </c>
      <c r="N42" s="39"/>
    </row>
    <row r="43" spans="4:14" ht="13.5" thickBot="1">
      <c r="D43" s="2" t="s">
        <v>147</v>
      </c>
      <c r="E43" s="39">
        <v>2404533.635008957</v>
      </c>
      <c r="F43" s="39"/>
      <c r="G43" s="39">
        <v>57585.685179085995</v>
      </c>
      <c r="H43" s="39"/>
      <c r="I43" s="39">
        <v>2462119.3201880427</v>
      </c>
      <c r="J43" s="39"/>
      <c r="K43" s="39">
        <v>0</v>
      </c>
      <c r="L43" s="39"/>
      <c r="M43" s="44">
        <v>2462119.3201880427</v>
      </c>
      <c r="N43" s="39"/>
    </row>
    <row r="44" spans="5:14" ht="12.75">
      <c r="E44" s="39"/>
      <c r="F44" s="39"/>
      <c r="G44" s="39"/>
      <c r="H44" s="39"/>
      <c r="I44" s="39"/>
      <c r="J44" s="39"/>
      <c r="K44" s="39"/>
      <c r="L44" s="39"/>
      <c r="M44" s="39" t="s">
        <v>21</v>
      </c>
      <c r="N44" s="39"/>
    </row>
    <row r="45" ht="12.75">
      <c r="N45" s="3"/>
    </row>
    <row r="46" spans="2:4" ht="12.75">
      <c r="B46" s="32" t="s">
        <v>148</v>
      </c>
      <c r="C46" s="1" t="s">
        <v>149</v>
      </c>
      <c r="D46" s="1"/>
    </row>
    <row r="47" spans="5:13" s="32" customFormat="1" ht="12.75">
      <c r="E47" s="35"/>
      <c r="F47" s="35"/>
      <c r="G47" s="35"/>
      <c r="H47" s="35"/>
      <c r="I47" s="35" t="s">
        <v>150</v>
      </c>
      <c r="J47" s="35"/>
      <c r="K47" s="35" t="s">
        <v>151</v>
      </c>
      <c r="L47" s="35"/>
      <c r="M47" s="35" t="s">
        <v>152</v>
      </c>
    </row>
    <row r="48" spans="5:13" s="32" customFormat="1" ht="12.75">
      <c r="E48" s="35"/>
      <c r="F48" s="35"/>
      <c r="G48" s="35"/>
      <c r="H48" s="35"/>
      <c r="I48" s="35" t="s">
        <v>153</v>
      </c>
      <c r="J48" s="35"/>
      <c r="K48" s="35" t="s">
        <v>154</v>
      </c>
      <c r="L48" s="35"/>
      <c r="M48" s="35" t="s">
        <v>155</v>
      </c>
    </row>
    <row r="49" spans="5:13" s="32" customFormat="1" ht="12.75">
      <c r="E49" s="35"/>
      <c r="F49" s="35"/>
      <c r="G49" s="35"/>
      <c r="H49" s="35"/>
      <c r="I49" s="35" t="s">
        <v>57</v>
      </c>
      <c r="J49" s="35"/>
      <c r="K49" s="35" t="s">
        <v>57</v>
      </c>
      <c r="L49" s="35"/>
      <c r="M49" s="35" t="s">
        <v>57</v>
      </c>
    </row>
    <row r="50" spans="3:13" ht="12.75">
      <c r="C50" s="2" t="s">
        <v>156</v>
      </c>
      <c r="I50" s="39">
        <v>284250.985</v>
      </c>
      <c r="J50" s="39"/>
      <c r="K50" s="39">
        <v>3109265.5441948273</v>
      </c>
      <c r="L50" s="39"/>
      <c r="M50" s="39">
        <v>0</v>
      </c>
    </row>
    <row r="51" spans="3:13" ht="12.75">
      <c r="C51" s="2" t="s">
        <v>157</v>
      </c>
      <c r="I51" s="39">
        <v>13154.535760399998</v>
      </c>
      <c r="J51" s="39"/>
      <c r="K51" s="39">
        <v>162937.692414</v>
      </c>
      <c r="L51" s="39"/>
      <c r="M51" s="39">
        <v>0</v>
      </c>
    </row>
    <row r="52" spans="9:13" ht="13.5" thickBot="1">
      <c r="I52" s="43">
        <v>297405.5207604</v>
      </c>
      <c r="J52" s="43"/>
      <c r="K52" s="43">
        <v>3272203.2366088275</v>
      </c>
      <c r="L52" s="43"/>
      <c r="M52" s="43">
        <v>0</v>
      </c>
    </row>
    <row r="53" spans="9:13" ht="12.75">
      <c r="I53" s="39">
        <v>0</v>
      </c>
      <c r="J53" s="39"/>
      <c r="K53" s="39">
        <v>0</v>
      </c>
      <c r="L53" s="39"/>
      <c r="M53" s="39">
        <v>0</v>
      </c>
    </row>
  </sheetData>
  <printOptions/>
  <pageMargins left="0.75" right="0.75" top="1" bottom="1" header="0.5" footer="0.5"/>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B1:H35"/>
  <sheetViews>
    <sheetView workbookViewId="0" topLeftCell="C23">
      <selection activeCell="F11" sqref="F11"/>
    </sheetView>
  </sheetViews>
  <sheetFormatPr defaultColWidth="9.00390625" defaultRowHeight="15.75"/>
  <cols>
    <col min="1" max="1" width="2.625" style="59" customWidth="1"/>
    <col min="2" max="2" width="2.625" style="76" customWidth="1"/>
    <col min="3" max="3" width="1.625" style="59" customWidth="1"/>
    <col min="4" max="4" width="25.625" style="59" customWidth="1"/>
    <col min="5" max="5" width="32.625" style="59" customWidth="1"/>
    <col min="6" max="6" width="12.625" style="80" customWidth="1"/>
    <col min="7" max="7" width="12.625" style="77" customWidth="1"/>
    <col min="8" max="8" width="11.125" style="77" customWidth="1"/>
    <col min="9" max="9" width="11.125" style="59" customWidth="1"/>
    <col min="10" max="16384" width="9.00390625" style="59" customWidth="1"/>
  </cols>
  <sheetData>
    <row r="1" spans="2:6" ht="12.75">
      <c r="B1" s="76" t="s">
        <v>158</v>
      </c>
      <c r="F1" s="59"/>
    </row>
    <row r="2" ht="13.5">
      <c r="F2" s="78"/>
    </row>
    <row r="3" ht="13.5">
      <c r="F3" s="79"/>
    </row>
    <row r="4" ht="12.75">
      <c r="B4" s="76" t="s">
        <v>159</v>
      </c>
    </row>
    <row r="5" spans="2:8" s="81" customFormat="1" ht="12.75">
      <c r="B5" s="82" t="s">
        <v>176</v>
      </c>
      <c r="F5" s="83" t="s">
        <v>95</v>
      </c>
      <c r="G5" s="84"/>
      <c r="H5" s="84"/>
    </row>
    <row r="6" spans="2:8" s="81" customFormat="1" ht="12.75">
      <c r="B6" s="85"/>
      <c r="F6" s="86" t="s">
        <v>21</v>
      </c>
      <c r="G6" s="84"/>
      <c r="H6" s="84"/>
    </row>
    <row r="7" spans="3:7" ht="12.75">
      <c r="C7" s="59" t="s">
        <v>177</v>
      </c>
      <c r="F7" s="87">
        <v>-88221</v>
      </c>
      <c r="G7" s="88" t="s">
        <v>21</v>
      </c>
    </row>
    <row r="8" ht="12.75">
      <c r="F8" s="87"/>
    </row>
    <row r="9" spans="3:6" ht="12.75">
      <c r="C9" s="59" t="s">
        <v>178</v>
      </c>
      <c r="F9" s="87">
        <v>39873</v>
      </c>
    </row>
    <row r="10" ht="12.75">
      <c r="F10" s="87"/>
    </row>
    <row r="11" spans="3:6" ht="12.75">
      <c r="C11" s="59" t="s">
        <v>167</v>
      </c>
      <c r="F11" s="87">
        <v>41922</v>
      </c>
    </row>
    <row r="12" ht="12.75">
      <c r="F12" s="89"/>
    </row>
    <row r="13" spans="2:6" ht="12.75">
      <c r="B13" s="76" t="s">
        <v>160</v>
      </c>
      <c r="F13" s="87">
        <v>-6426.0567900998285</v>
      </c>
    </row>
    <row r="14" ht="12.75">
      <c r="F14" s="87"/>
    </row>
    <row r="15" spans="2:6" ht="12.75">
      <c r="B15" s="76" t="s">
        <v>161</v>
      </c>
      <c r="F15" s="87">
        <v>6065</v>
      </c>
    </row>
    <row r="16" ht="12.75">
      <c r="F16" s="87"/>
    </row>
    <row r="17" spans="2:6" ht="12.75">
      <c r="B17" s="76" t="s">
        <v>162</v>
      </c>
      <c r="F17" s="90">
        <v>-361.0567900998285</v>
      </c>
    </row>
    <row r="18" ht="12.75">
      <c r="F18" s="87"/>
    </row>
    <row r="20" ht="12.75">
      <c r="B20" s="76" t="s">
        <v>163</v>
      </c>
    </row>
    <row r="21" ht="12.75">
      <c r="C21" s="59" t="s">
        <v>21</v>
      </c>
    </row>
    <row r="22" spans="4:6" ht="12.75">
      <c r="D22" s="59" t="s">
        <v>164</v>
      </c>
      <c r="F22" s="91">
        <v>12379.057459900001</v>
      </c>
    </row>
    <row r="23" spans="4:6" ht="12.75">
      <c r="D23" s="59" t="s">
        <v>165</v>
      </c>
      <c r="F23" s="92">
        <v>74358.888</v>
      </c>
    </row>
    <row r="24" ht="12.75">
      <c r="F24" s="91">
        <v>86737.9454599</v>
      </c>
    </row>
    <row r="25" spans="4:6" ht="12.75">
      <c r="D25" s="59" t="s">
        <v>166</v>
      </c>
      <c r="F25" s="91">
        <v>-15861</v>
      </c>
    </row>
    <row r="26" ht="12.75">
      <c r="F26" s="93">
        <v>70876.9454599</v>
      </c>
    </row>
    <row r="27" spans="2:6" ht="12.75">
      <c r="B27" s="94"/>
      <c r="C27" s="77"/>
      <c r="D27" s="77" t="s">
        <v>179</v>
      </c>
      <c r="E27" s="77"/>
      <c r="F27" s="95">
        <v>-71238</v>
      </c>
    </row>
    <row r="28" spans="2:6" ht="13.5" thickBot="1">
      <c r="B28" s="94"/>
      <c r="C28" s="77"/>
      <c r="D28" s="77"/>
      <c r="E28" s="77"/>
      <c r="F28" s="96">
        <v>-361.0545400999981</v>
      </c>
    </row>
    <row r="29" spans="2:6" ht="13.5" thickTop="1">
      <c r="B29" s="94"/>
      <c r="C29" s="77"/>
      <c r="D29" s="77"/>
      <c r="E29" s="77"/>
      <c r="F29" s="87"/>
    </row>
    <row r="30" spans="2:6" ht="12.75">
      <c r="B30" s="94"/>
      <c r="C30" s="77"/>
      <c r="D30" s="77"/>
      <c r="E30" s="77"/>
      <c r="F30" s="87"/>
    </row>
    <row r="31" spans="2:6" ht="12.75">
      <c r="B31" s="94"/>
      <c r="C31" s="77"/>
      <c r="D31" s="2" t="s">
        <v>113</v>
      </c>
      <c r="E31" s="2"/>
      <c r="F31" s="87"/>
    </row>
    <row r="32" spans="2:6" ht="12.75">
      <c r="B32" s="94"/>
      <c r="C32" s="77"/>
      <c r="D32" s="2" t="s">
        <v>50</v>
      </c>
      <c r="E32" s="2"/>
      <c r="F32" s="87"/>
    </row>
    <row r="33" spans="2:6" ht="12.75">
      <c r="B33" s="94"/>
      <c r="C33" s="77"/>
      <c r="D33" s="77"/>
      <c r="E33" s="77"/>
      <c r="F33" s="87"/>
    </row>
    <row r="34" spans="2:6" ht="12.75">
      <c r="B34" s="94"/>
      <c r="C34" s="77"/>
      <c r="D34" s="77"/>
      <c r="E34" s="77"/>
      <c r="F34" s="87"/>
    </row>
    <row r="35" spans="2:6" ht="12.75">
      <c r="B35" s="94"/>
      <c r="C35" s="77"/>
      <c r="D35" s="77"/>
      <c r="E35" s="77"/>
      <c r="F35" s="87"/>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TCB Resources Sdn Bhd</dc:creator>
  <cp:keywords/>
  <dc:description/>
  <cp:lastModifiedBy>TCB Resources Sdn Bhd</cp:lastModifiedBy>
  <cp:lastPrinted>2005-12-29T07:40:42Z</cp:lastPrinted>
  <dcterms:created xsi:type="dcterms:W3CDTF">2005-09-27T04:32:56Z</dcterms:created>
  <dcterms:modified xsi:type="dcterms:W3CDTF">2005-12-29T07:41:37Z</dcterms:modified>
  <cp:category/>
  <cp:version/>
  <cp:contentType/>
  <cp:contentStatus/>
</cp:coreProperties>
</file>